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HANCOCK\Adam Leggett\85th\JOC\March 2018 Reports\"/>
    </mc:Choice>
  </mc:AlternateContent>
  <bookViews>
    <workbookView xWindow="0" yWindow="0" windowWidth="28800" windowHeight="12300"/>
  </bookViews>
  <sheets>
    <sheet name="Master Sheet" sheetId="1" r:id="rId1"/>
    <sheet name="DPS" sheetId="2" r:id="rId2"/>
    <sheet name="DPS Supp." sheetId="3" r:id="rId3"/>
    <sheet name="TMD" sheetId="4" r:id="rId4"/>
    <sheet name="TMD Supp." sheetId="5" r:id="rId5"/>
    <sheet name="TPWD" sheetId="6" r:id="rId6"/>
    <sheet name="TPWD Supp." sheetId="7" r:id="rId7"/>
    <sheet name="TDCJ" sheetId="8" r:id="rId8"/>
    <sheet name="TDCJ Supp." sheetId="9" r:id="rId9"/>
    <sheet name="TFC" sheetId="10" r:id="rId10"/>
    <sheet name="TFC Supp." sheetId="11" r:id="rId11"/>
    <sheet name="TxDOT" sheetId="12" r:id="rId12"/>
    <sheet name="TxDOT New Consctruction" sheetId="13" r:id="rId13"/>
    <sheet name="THC" sheetId="14" r:id="rId14"/>
    <sheet name="THC Supp." sheetId="15" r:id="rId15"/>
    <sheet name="SPB" sheetId="16" r:id="rId16"/>
    <sheet name="DSHS" sheetId="17" r:id="rId17"/>
    <sheet name="HHSC SH" sheetId="18" r:id="rId18"/>
    <sheet name="HHSC SSLC" sheetId="19" r:id="rId19"/>
    <sheet name="JJD" sheetId="20" r:id="rId20"/>
  </sheets>
  <externalReferences>
    <externalReference r:id="rId21"/>
    <externalReference r:id="rId22"/>
    <externalReference r:id="rId23"/>
    <externalReference r:id="rId2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1" l="1"/>
  <c r="G31" i="1" s="1"/>
  <c r="D31" i="1"/>
  <c r="C31" i="1"/>
  <c r="E31" i="1" s="1"/>
  <c r="B31" i="1"/>
  <c r="H30" i="1"/>
  <c r="I30" i="1" s="1"/>
  <c r="G30" i="1"/>
  <c r="E30" i="1"/>
  <c r="H29" i="1"/>
  <c r="I29" i="1" s="1"/>
  <c r="G29" i="1"/>
  <c r="E29" i="1"/>
  <c r="H28" i="1"/>
  <c r="I28" i="1" s="1"/>
  <c r="G28" i="1"/>
  <c r="E28" i="1"/>
  <c r="H27" i="1"/>
  <c r="I27" i="1" s="1"/>
  <c r="G27" i="1"/>
  <c r="I26" i="1"/>
  <c r="H26" i="1"/>
  <c r="G26" i="1"/>
  <c r="E26" i="1"/>
  <c r="H25" i="1"/>
  <c r="I25" i="1" s="1"/>
  <c r="G25" i="1"/>
  <c r="E25" i="1"/>
  <c r="H24" i="1"/>
  <c r="I24" i="1" s="1"/>
  <c r="G24" i="1"/>
  <c r="E24" i="1"/>
  <c r="H23" i="1"/>
  <c r="I23" i="1" s="1"/>
  <c r="G23" i="1"/>
  <c r="E23" i="1"/>
  <c r="H22" i="1"/>
  <c r="I22" i="1" s="1"/>
  <c r="G22" i="1"/>
  <c r="E22" i="1"/>
  <c r="H21" i="1"/>
  <c r="I21" i="1" s="1"/>
  <c r="G21" i="1"/>
  <c r="E21" i="1"/>
  <c r="H20" i="1"/>
  <c r="I20" i="1" s="1"/>
  <c r="G20" i="1"/>
  <c r="E20" i="1"/>
  <c r="H19" i="1"/>
  <c r="G19" i="1"/>
  <c r="E19" i="1"/>
  <c r="G34" i="1"/>
  <c r="H34" i="1"/>
  <c r="I34" i="1" s="1"/>
  <c r="E35" i="1"/>
  <c r="G35" i="1"/>
  <c r="H35" i="1"/>
  <c r="I35" i="1" s="1"/>
  <c r="E36" i="1"/>
  <c r="G36" i="1"/>
  <c r="H36" i="1"/>
  <c r="I36" i="1" s="1"/>
  <c r="E37" i="1"/>
  <c r="G37" i="1"/>
  <c r="H37" i="1"/>
  <c r="I37" i="1" s="1"/>
  <c r="E38" i="1"/>
  <c r="G38" i="1"/>
  <c r="H38" i="1"/>
  <c r="I38" i="1" s="1"/>
  <c r="E39" i="1"/>
  <c r="G39" i="1"/>
  <c r="H39" i="1"/>
  <c r="I39" i="1" s="1"/>
  <c r="E40" i="1"/>
  <c r="G40" i="1"/>
  <c r="H40" i="1"/>
  <c r="I40" i="1"/>
  <c r="E41" i="1"/>
  <c r="G41" i="1"/>
  <c r="H41" i="1"/>
  <c r="I41" i="1" s="1"/>
  <c r="G42" i="1"/>
  <c r="H42" i="1"/>
  <c r="I42" i="1" s="1"/>
  <c r="E43" i="1"/>
  <c r="G43" i="1"/>
  <c r="H43" i="1"/>
  <c r="I43" i="1" s="1"/>
  <c r="E44" i="1"/>
  <c r="G44" i="1"/>
  <c r="H44" i="1"/>
  <c r="I44" i="1" s="1"/>
  <c r="E45" i="1"/>
  <c r="G45" i="1"/>
  <c r="H45" i="1"/>
  <c r="I45" i="1" s="1"/>
  <c r="H31" i="1" l="1"/>
  <c r="I31" i="1" s="1"/>
  <c r="I19" i="1"/>
  <c r="F59" i="19" l="1"/>
  <c r="M58" i="19"/>
  <c r="L58" i="19"/>
  <c r="K58" i="19"/>
  <c r="G58" i="19"/>
  <c r="C58" i="19"/>
  <c r="L57" i="19"/>
  <c r="K57" i="19"/>
  <c r="G57" i="19"/>
  <c r="M57" i="19" s="1"/>
  <c r="C57" i="19"/>
  <c r="L56" i="19"/>
  <c r="K56" i="19"/>
  <c r="M56" i="19" s="1"/>
  <c r="G56" i="19"/>
  <c r="C56" i="19"/>
  <c r="L55" i="19"/>
  <c r="M55" i="19" s="1"/>
  <c r="K55" i="19"/>
  <c r="G55" i="19"/>
  <c r="C55" i="19"/>
  <c r="L54" i="19"/>
  <c r="K54" i="19"/>
  <c r="G54" i="19"/>
  <c r="M54" i="19" s="1"/>
  <c r="C54" i="19"/>
  <c r="L53" i="19"/>
  <c r="K53" i="19"/>
  <c r="M53" i="19" s="1"/>
  <c r="G53" i="19"/>
  <c r="C53" i="19"/>
  <c r="L52" i="19"/>
  <c r="K52" i="19"/>
  <c r="G52" i="19"/>
  <c r="M52" i="19" s="1"/>
  <c r="C52" i="19"/>
  <c r="L51" i="19"/>
  <c r="K51" i="19"/>
  <c r="G51" i="19"/>
  <c r="M51" i="19" s="1"/>
  <c r="C51" i="19"/>
  <c r="M50" i="19"/>
  <c r="L50" i="19"/>
  <c r="K50" i="19"/>
  <c r="G50" i="19"/>
  <c r="C50" i="19"/>
  <c r="L49" i="19"/>
  <c r="K49" i="19"/>
  <c r="G49" i="19"/>
  <c r="M49" i="19" s="1"/>
  <c r="C49" i="19"/>
  <c r="L48" i="19"/>
  <c r="L60" i="19" s="1"/>
  <c r="K48" i="19"/>
  <c r="M48" i="19" s="1"/>
  <c r="G48" i="19"/>
  <c r="G59" i="19" s="1"/>
  <c r="C48" i="19"/>
  <c r="F45" i="19"/>
  <c r="F60" i="19" s="1"/>
  <c r="L44" i="19"/>
  <c r="K44" i="19"/>
  <c r="G44" i="19"/>
  <c r="M44" i="19" s="1"/>
  <c r="D44" i="19"/>
  <c r="C44" i="19"/>
  <c r="L43" i="19"/>
  <c r="K43" i="19"/>
  <c r="M43" i="19" s="1"/>
  <c r="G43" i="19"/>
  <c r="D43" i="19"/>
  <c r="C43" i="19"/>
  <c r="L42" i="19"/>
  <c r="M42" i="19" s="1"/>
  <c r="K42" i="19"/>
  <c r="G42" i="19"/>
  <c r="D42" i="19"/>
  <c r="C42" i="19"/>
  <c r="L41" i="19"/>
  <c r="K41" i="19"/>
  <c r="G41" i="19"/>
  <c r="M41" i="19" s="1"/>
  <c r="D41" i="19"/>
  <c r="C41" i="19"/>
  <c r="L40" i="19"/>
  <c r="K40" i="19"/>
  <c r="G40" i="19"/>
  <c r="M40" i="19" s="1"/>
  <c r="D40" i="19"/>
  <c r="C40" i="19"/>
  <c r="L39" i="19"/>
  <c r="K39" i="19"/>
  <c r="M39" i="19" s="1"/>
  <c r="G39" i="19"/>
  <c r="D39" i="19"/>
  <c r="C39" i="19"/>
  <c r="L38" i="19"/>
  <c r="M38" i="19" s="1"/>
  <c r="K38" i="19"/>
  <c r="G38" i="19"/>
  <c r="D38" i="19"/>
  <c r="C38" i="19"/>
  <c r="L37" i="19"/>
  <c r="K37" i="19"/>
  <c r="G37" i="19"/>
  <c r="M37" i="19" s="1"/>
  <c r="D37" i="19"/>
  <c r="C37" i="19"/>
  <c r="L36" i="19"/>
  <c r="K36" i="19"/>
  <c r="G36" i="19"/>
  <c r="M36" i="19" s="1"/>
  <c r="D36" i="19"/>
  <c r="C36" i="19"/>
  <c r="L35" i="19"/>
  <c r="K35" i="19"/>
  <c r="M35" i="19" s="1"/>
  <c r="G35" i="19"/>
  <c r="D35" i="19"/>
  <c r="C35" i="19"/>
  <c r="G34" i="19"/>
  <c r="M34" i="19" s="1"/>
  <c r="D34" i="19"/>
  <c r="C34" i="19"/>
  <c r="L33" i="19"/>
  <c r="K33" i="19"/>
  <c r="G33" i="19"/>
  <c r="M33" i="19" s="1"/>
  <c r="D33" i="19"/>
  <c r="C33" i="19"/>
  <c r="L32" i="19"/>
  <c r="K32" i="19"/>
  <c r="M32" i="19" s="1"/>
  <c r="G32" i="19"/>
  <c r="D32" i="19"/>
  <c r="C32" i="19"/>
  <c r="L31" i="19"/>
  <c r="M31" i="19" s="1"/>
  <c r="K31" i="19"/>
  <c r="G31" i="19"/>
  <c r="D31" i="19"/>
  <c r="C31" i="19"/>
  <c r="L30" i="19"/>
  <c r="K30" i="19"/>
  <c r="G30" i="19"/>
  <c r="M30" i="19" s="1"/>
  <c r="D30" i="19"/>
  <c r="C30" i="19"/>
  <c r="L29" i="19"/>
  <c r="K29" i="19"/>
  <c r="G29" i="19"/>
  <c r="M29" i="19" s="1"/>
  <c r="D29" i="19"/>
  <c r="C29" i="19"/>
  <c r="L28" i="19"/>
  <c r="K28" i="19"/>
  <c r="M28" i="19" s="1"/>
  <c r="G28" i="19"/>
  <c r="D28" i="19"/>
  <c r="C28" i="19"/>
  <c r="L27" i="19"/>
  <c r="M27" i="19" s="1"/>
  <c r="K27" i="19"/>
  <c r="G27" i="19"/>
  <c r="D27" i="19"/>
  <c r="C27" i="19"/>
  <c r="L26" i="19"/>
  <c r="K26" i="19"/>
  <c r="G26" i="19"/>
  <c r="M26" i="19" s="1"/>
  <c r="D26" i="19"/>
  <c r="C26" i="19"/>
  <c r="L25" i="19"/>
  <c r="K25" i="19"/>
  <c r="G25" i="19"/>
  <c r="M25" i="19" s="1"/>
  <c r="D25" i="19"/>
  <c r="C25" i="19"/>
  <c r="M24" i="19"/>
  <c r="L24" i="19"/>
  <c r="K24" i="19"/>
  <c r="G24" i="19"/>
  <c r="D24" i="19"/>
  <c r="C24" i="19"/>
  <c r="L23" i="19"/>
  <c r="M23" i="19" s="1"/>
  <c r="K23" i="19"/>
  <c r="G23" i="19"/>
  <c r="D23" i="19"/>
  <c r="C23" i="19"/>
  <c r="L22" i="19"/>
  <c r="K22" i="19"/>
  <c r="G22" i="19"/>
  <c r="M22" i="19" s="1"/>
  <c r="D22" i="19"/>
  <c r="C22" i="19"/>
  <c r="L21" i="19"/>
  <c r="K21" i="19"/>
  <c r="G21" i="19"/>
  <c r="M21" i="19" s="1"/>
  <c r="D21" i="19"/>
  <c r="C21" i="19"/>
  <c r="M20" i="19"/>
  <c r="L20" i="19"/>
  <c r="K20" i="19"/>
  <c r="G20" i="19"/>
  <c r="D20" i="19"/>
  <c r="C20" i="19"/>
  <c r="L19" i="19"/>
  <c r="M19" i="19" s="1"/>
  <c r="K19" i="19"/>
  <c r="G19" i="19"/>
  <c r="D19" i="19"/>
  <c r="C19" i="19"/>
  <c r="L18" i="19"/>
  <c r="K18" i="19"/>
  <c r="G18" i="19"/>
  <c r="M18" i="19" s="1"/>
  <c r="D18" i="19"/>
  <c r="C18" i="19"/>
  <c r="L17" i="19"/>
  <c r="K17" i="19"/>
  <c r="G17" i="19"/>
  <c r="M17" i="19" s="1"/>
  <c r="D17" i="19"/>
  <c r="C17" i="19"/>
  <c r="M16" i="19"/>
  <c r="L16" i="19"/>
  <c r="K16" i="19"/>
  <c r="G16" i="19"/>
  <c r="D16" i="19"/>
  <c r="C16" i="19"/>
  <c r="L15" i="19"/>
  <c r="M15" i="19" s="1"/>
  <c r="K15" i="19"/>
  <c r="G15" i="19"/>
  <c r="D15" i="19"/>
  <c r="C15" i="19"/>
  <c r="L14" i="19"/>
  <c r="K14" i="19"/>
  <c r="G14" i="19"/>
  <c r="M14" i="19" s="1"/>
  <c r="D14" i="19"/>
  <c r="C14" i="19"/>
  <c r="L13" i="19"/>
  <c r="K13" i="19"/>
  <c r="G13" i="19"/>
  <c r="M13" i="19" s="1"/>
  <c r="D13" i="19"/>
  <c r="C13" i="19"/>
  <c r="M12" i="19"/>
  <c r="L12" i="19"/>
  <c r="K12" i="19"/>
  <c r="G12" i="19"/>
  <c r="D12" i="19"/>
  <c r="C12" i="19"/>
  <c r="L11" i="19"/>
  <c r="M11" i="19" s="1"/>
  <c r="K11" i="19"/>
  <c r="G11" i="19"/>
  <c r="D11" i="19"/>
  <c r="C11" i="19"/>
  <c r="L10" i="19"/>
  <c r="K10" i="19"/>
  <c r="K45" i="19" s="1"/>
  <c r="G10" i="19"/>
  <c r="M10" i="19" s="1"/>
  <c r="D10" i="19"/>
  <c r="C10" i="19"/>
  <c r="L9" i="19"/>
  <c r="K9" i="19"/>
  <c r="G9" i="19"/>
  <c r="M9" i="19" s="1"/>
  <c r="D9" i="19"/>
  <c r="C9" i="19"/>
  <c r="M8" i="19"/>
  <c r="L8" i="19"/>
  <c r="K8" i="19"/>
  <c r="G8" i="19"/>
  <c r="G45" i="19" s="1"/>
  <c r="D8" i="19"/>
  <c r="C8" i="19"/>
  <c r="G60" i="19" l="1"/>
  <c r="K59" i="19"/>
  <c r="L45" i="19"/>
  <c r="M45" i="19" s="1"/>
  <c r="K60" i="19" l="1"/>
  <c r="M60" i="19"/>
  <c r="L59" i="19"/>
  <c r="M59" i="19" s="1"/>
  <c r="L32" i="20" l="1"/>
  <c r="K32" i="20"/>
  <c r="F32" i="20"/>
  <c r="G30" i="20"/>
  <c r="M30" i="20" s="1"/>
  <c r="M29" i="20"/>
  <c r="G29" i="20"/>
  <c r="G28" i="20"/>
  <c r="M28" i="20" s="1"/>
  <c r="G27" i="20"/>
  <c r="M27" i="20" s="1"/>
  <c r="G26" i="20"/>
  <c r="M26" i="20" s="1"/>
  <c r="M25" i="20"/>
  <c r="G25" i="20"/>
  <c r="G24" i="20"/>
  <c r="M24" i="20" s="1"/>
  <c r="G23" i="20"/>
  <c r="M23" i="20" s="1"/>
  <c r="G22" i="20"/>
  <c r="M22" i="20" s="1"/>
  <c r="M21" i="20"/>
  <c r="G21" i="20"/>
  <c r="G20" i="20"/>
  <c r="M20" i="20" s="1"/>
  <c r="G19" i="20"/>
  <c r="M19" i="20" s="1"/>
  <c r="G18" i="20"/>
  <c r="M18" i="20" s="1"/>
  <c r="M17" i="20"/>
  <c r="G17" i="20"/>
  <c r="G16" i="20"/>
  <c r="M16" i="20" s="1"/>
  <c r="G15" i="20"/>
  <c r="M15" i="20" s="1"/>
  <c r="G14" i="20"/>
  <c r="M14" i="20" s="1"/>
  <c r="M13" i="20"/>
  <c r="G13" i="20"/>
  <c r="G12" i="20"/>
  <c r="M12" i="20" s="1"/>
  <c r="G11" i="20"/>
  <c r="M11" i="20" s="1"/>
  <c r="G10" i="20"/>
  <c r="M10" i="20" s="1"/>
  <c r="M9" i="20"/>
  <c r="G9" i="20"/>
  <c r="G8" i="20"/>
  <c r="M8" i="20" s="1"/>
  <c r="M2" i="20"/>
  <c r="C2" i="20"/>
  <c r="G32" i="20" l="1"/>
  <c r="M32" i="20" s="1"/>
  <c r="F54" i="18" l="1"/>
  <c r="M53" i="18"/>
  <c r="L53" i="18"/>
  <c r="G53" i="18"/>
  <c r="N53" i="18" s="1"/>
  <c r="D53" i="18"/>
  <c r="C53" i="18"/>
  <c r="M52" i="18"/>
  <c r="L52" i="18"/>
  <c r="G52" i="18"/>
  <c r="D52" i="18"/>
  <c r="C52" i="18"/>
  <c r="M51" i="18"/>
  <c r="L51" i="18"/>
  <c r="G51" i="18"/>
  <c r="D51" i="18"/>
  <c r="C51" i="18"/>
  <c r="M50" i="18"/>
  <c r="L50" i="18"/>
  <c r="G50" i="18"/>
  <c r="N50" i="18" s="1"/>
  <c r="D50" i="18"/>
  <c r="C50" i="18"/>
  <c r="M49" i="18"/>
  <c r="L49" i="18"/>
  <c r="G49" i="18"/>
  <c r="D49" i="18"/>
  <c r="C49" i="18"/>
  <c r="M48" i="18"/>
  <c r="L48" i="18"/>
  <c r="G48" i="18"/>
  <c r="D48" i="18"/>
  <c r="C48" i="18"/>
  <c r="M47" i="18"/>
  <c r="G47" i="18"/>
  <c r="D47" i="18"/>
  <c r="C47" i="18"/>
  <c r="M46" i="18"/>
  <c r="L46" i="18"/>
  <c r="G46" i="18"/>
  <c r="D46" i="18"/>
  <c r="C46" i="18"/>
  <c r="M45" i="18"/>
  <c r="L45" i="18"/>
  <c r="G45" i="18"/>
  <c r="D45" i="18"/>
  <c r="C45" i="18"/>
  <c r="M44" i="18"/>
  <c r="L44" i="18"/>
  <c r="G44" i="18"/>
  <c r="D44" i="18"/>
  <c r="C44" i="18"/>
  <c r="M42" i="18"/>
  <c r="L42" i="18"/>
  <c r="G42" i="18"/>
  <c r="D42" i="18"/>
  <c r="C42" i="18"/>
  <c r="M41" i="18"/>
  <c r="L41" i="18"/>
  <c r="G41" i="18"/>
  <c r="D41" i="18"/>
  <c r="C41" i="18"/>
  <c r="M40" i="18"/>
  <c r="L40" i="18"/>
  <c r="G40" i="18"/>
  <c r="D40" i="18"/>
  <c r="C40" i="18"/>
  <c r="M39" i="18"/>
  <c r="L39" i="18"/>
  <c r="G39" i="18"/>
  <c r="F39" i="18"/>
  <c r="M38" i="18"/>
  <c r="G38" i="18"/>
  <c r="F38" i="18"/>
  <c r="F43" i="18" s="1"/>
  <c r="F55" i="18" s="1"/>
  <c r="G37" i="18"/>
  <c r="N37" i="18" s="1"/>
  <c r="D37" i="18"/>
  <c r="C37" i="18"/>
  <c r="G36" i="18"/>
  <c r="N36" i="18" s="1"/>
  <c r="D36" i="18"/>
  <c r="C36" i="18"/>
  <c r="M35" i="18"/>
  <c r="L35" i="18"/>
  <c r="N35" i="18" s="1"/>
  <c r="G35" i="18"/>
  <c r="D35" i="18"/>
  <c r="C35" i="18"/>
  <c r="M34" i="18"/>
  <c r="L34" i="18"/>
  <c r="G34" i="18"/>
  <c r="D34" i="18"/>
  <c r="C34" i="18"/>
  <c r="M33" i="18"/>
  <c r="L33" i="18"/>
  <c r="G33" i="18"/>
  <c r="D33" i="18"/>
  <c r="C33" i="18"/>
  <c r="M32" i="18"/>
  <c r="L32" i="18"/>
  <c r="G32" i="18"/>
  <c r="N32" i="18" s="1"/>
  <c r="D32" i="18"/>
  <c r="C32" i="18"/>
  <c r="M31" i="18"/>
  <c r="L31" i="18"/>
  <c r="G31" i="18"/>
  <c r="D31" i="18"/>
  <c r="C31" i="18"/>
  <c r="M30" i="18"/>
  <c r="L30" i="18"/>
  <c r="G30" i="18"/>
  <c r="D30" i="18"/>
  <c r="C30" i="18"/>
  <c r="M29" i="18"/>
  <c r="L29" i="18"/>
  <c r="G29" i="18"/>
  <c r="N29" i="18" s="1"/>
  <c r="D29" i="18"/>
  <c r="C29" i="18"/>
  <c r="M28" i="18"/>
  <c r="L28" i="18"/>
  <c r="G28" i="18"/>
  <c r="N28" i="18" s="1"/>
  <c r="D28" i="18"/>
  <c r="C28" i="18"/>
  <c r="M27" i="18"/>
  <c r="L27" i="18"/>
  <c r="G27" i="18"/>
  <c r="D27" i="18"/>
  <c r="C27" i="18"/>
  <c r="M26" i="18"/>
  <c r="L26" i="18"/>
  <c r="G26" i="18"/>
  <c r="D26" i="18"/>
  <c r="C26" i="18"/>
  <c r="M25" i="18"/>
  <c r="L25" i="18"/>
  <c r="G25" i="18"/>
  <c r="D25" i="18"/>
  <c r="C25" i="18"/>
  <c r="M24" i="18"/>
  <c r="L24" i="18"/>
  <c r="G24" i="18"/>
  <c r="D24" i="18"/>
  <c r="C24" i="18"/>
  <c r="M23" i="18"/>
  <c r="L23" i="18"/>
  <c r="G23" i="18"/>
  <c r="D23" i="18"/>
  <c r="C23" i="18"/>
  <c r="G22" i="18"/>
  <c r="N22" i="18" s="1"/>
  <c r="D22" i="18"/>
  <c r="C22" i="18"/>
  <c r="M21" i="18"/>
  <c r="L21" i="18"/>
  <c r="G21" i="18"/>
  <c r="D21" i="18"/>
  <c r="C21" i="18"/>
  <c r="M20" i="18"/>
  <c r="L20" i="18"/>
  <c r="G20" i="18"/>
  <c r="D20" i="18"/>
  <c r="C20" i="18"/>
  <c r="M19" i="18"/>
  <c r="L19" i="18"/>
  <c r="G19" i="18"/>
  <c r="N19" i="18" s="1"/>
  <c r="D19" i="18"/>
  <c r="C19" i="18"/>
  <c r="M18" i="18"/>
  <c r="L18" i="18"/>
  <c r="G18" i="18"/>
  <c r="N18" i="18" s="1"/>
  <c r="D18" i="18"/>
  <c r="C18" i="18"/>
  <c r="M17" i="18"/>
  <c r="N17" i="18" s="1"/>
  <c r="L17" i="18"/>
  <c r="G17" i="18"/>
  <c r="D17" i="18"/>
  <c r="C17" i="18"/>
  <c r="M16" i="18"/>
  <c r="L16" i="18"/>
  <c r="G16" i="18"/>
  <c r="D16" i="18"/>
  <c r="C16" i="18"/>
  <c r="M15" i="18"/>
  <c r="L15" i="18"/>
  <c r="G15" i="18"/>
  <c r="N15" i="18" s="1"/>
  <c r="D15" i="18"/>
  <c r="C15" i="18"/>
  <c r="M14" i="18"/>
  <c r="L14" i="18"/>
  <c r="G14" i="18"/>
  <c r="D14" i="18"/>
  <c r="C14" i="18"/>
  <c r="M13" i="18"/>
  <c r="L13" i="18"/>
  <c r="G13" i="18"/>
  <c r="D13" i="18"/>
  <c r="C13" i="18"/>
  <c r="M12" i="18"/>
  <c r="L12" i="18"/>
  <c r="G12" i="18"/>
  <c r="D12" i="18"/>
  <c r="C12" i="18"/>
  <c r="M11" i="18"/>
  <c r="L11" i="18"/>
  <c r="G11" i="18"/>
  <c r="D11" i="18"/>
  <c r="C11" i="18"/>
  <c r="M10" i="18"/>
  <c r="L10" i="18"/>
  <c r="G10" i="18"/>
  <c r="D10" i="18"/>
  <c r="C10" i="18"/>
  <c r="M9" i="18"/>
  <c r="L9" i="18"/>
  <c r="G9" i="18"/>
  <c r="D9" i="18"/>
  <c r="C9" i="18"/>
  <c r="M8" i="18"/>
  <c r="G8" i="18"/>
  <c r="D8" i="18"/>
  <c r="C8" i="18"/>
  <c r="N13" i="18" l="1"/>
  <c r="N26" i="18"/>
  <c r="N33" i="18"/>
  <c r="N9" i="18"/>
  <c r="L54" i="18"/>
  <c r="N10" i="18"/>
  <c r="N21" i="18"/>
  <c r="M54" i="18"/>
  <c r="N40" i="18"/>
  <c r="N48" i="18"/>
  <c r="N31" i="18"/>
  <c r="M43" i="18"/>
  <c r="M55" i="18" s="1"/>
  <c r="N20" i="18"/>
  <c r="N30" i="18"/>
  <c r="N41" i="18"/>
  <c r="N24" i="18"/>
  <c r="N11" i="18"/>
  <c r="N14" i="18"/>
  <c r="N25" i="18"/>
  <c r="G43" i="18"/>
  <c r="N39" i="18"/>
  <c r="N42" i="18"/>
  <c r="N44" i="18"/>
  <c r="N46" i="18"/>
  <c r="N27" i="18"/>
  <c r="N51" i="18"/>
  <c r="N16" i="18"/>
  <c r="N45" i="18"/>
  <c r="L43" i="18"/>
  <c r="N23" i="18"/>
  <c r="N38" i="18"/>
  <c r="G54" i="18"/>
  <c r="N52" i="18"/>
  <c r="N34" i="18"/>
  <c r="N47" i="18"/>
  <c r="N49" i="18"/>
  <c r="N12" i="18"/>
  <c r="N8" i="18"/>
  <c r="N54" i="18" l="1"/>
  <c r="L55" i="18"/>
  <c r="G55" i="18"/>
  <c r="N55" i="18" s="1"/>
  <c r="N43" i="18"/>
  <c r="L12" i="17"/>
  <c r="K12" i="17"/>
  <c r="G12" i="17"/>
  <c r="F12" i="17"/>
  <c r="M11" i="17"/>
  <c r="M10" i="17"/>
  <c r="M9" i="17"/>
  <c r="M12" i="17" s="1"/>
  <c r="L22" i="16" l="1"/>
  <c r="K22" i="16"/>
  <c r="G22" i="16"/>
  <c r="M22" i="16" s="1"/>
  <c r="F22" i="16"/>
  <c r="M21" i="16"/>
  <c r="M20" i="16"/>
  <c r="M19" i="16"/>
  <c r="M18" i="16"/>
  <c r="M17" i="16"/>
  <c r="M16" i="16"/>
  <c r="M15" i="16"/>
  <c r="M14" i="16"/>
  <c r="M13" i="16"/>
  <c r="M12" i="16"/>
  <c r="M11" i="16"/>
  <c r="M10" i="16"/>
  <c r="M9" i="16"/>
  <c r="M8" i="16"/>
  <c r="L16" i="14" l="1"/>
  <c r="K16" i="14"/>
  <c r="G16" i="14"/>
  <c r="F16" i="14"/>
  <c r="M15" i="14"/>
  <c r="M14" i="14"/>
  <c r="M13" i="14"/>
  <c r="M12" i="14"/>
  <c r="M11" i="14"/>
  <c r="M10" i="14"/>
  <c r="M9" i="14"/>
  <c r="M8" i="14"/>
  <c r="M16" i="14" s="1"/>
  <c r="T26" i="13" l="1"/>
  <c r="S24" i="13"/>
  <c r="N24" i="13"/>
  <c r="M24" i="13"/>
  <c r="T23" i="13"/>
  <c r="T22" i="13"/>
  <c r="T21" i="13"/>
  <c r="T20" i="13"/>
  <c r="T19" i="13"/>
  <c r="T18" i="13"/>
  <c r="T17" i="13"/>
  <c r="T16" i="13"/>
  <c r="T15" i="13"/>
  <c r="T14" i="13"/>
  <c r="T13" i="13"/>
  <c r="T12" i="13"/>
  <c r="T11" i="13"/>
  <c r="T10" i="13"/>
  <c r="T9" i="13"/>
  <c r="R8" i="13"/>
  <c r="R24" i="13" s="1"/>
  <c r="T178" i="12"/>
  <c r="S178" i="12"/>
  <c r="S179" i="12" s="1"/>
  <c r="R178" i="12"/>
  <c r="R179" i="12" s="1"/>
  <c r="N178" i="12"/>
  <c r="M178" i="12"/>
  <c r="S174" i="12"/>
  <c r="R174" i="12"/>
  <c r="N174" i="12"/>
  <c r="N179" i="12" s="1"/>
  <c r="M174" i="12"/>
  <c r="M179" i="12" s="1"/>
  <c r="T173" i="12"/>
  <c r="T172" i="12"/>
  <c r="T171" i="12"/>
  <c r="T170" i="12"/>
  <c r="T169" i="12"/>
  <c r="T168" i="12"/>
  <c r="T167" i="12"/>
  <c r="T166" i="12"/>
  <c r="T165" i="12"/>
  <c r="T164" i="12"/>
  <c r="T163" i="12"/>
  <c r="T162" i="12"/>
  <c r="T161" i="12"/>
  <c r="T160" i="12"/>
  <c r="T159" i="12"/>
  <c r="T158" i="12"/>
  <c r="T157" i="12"/>
  <c r="T156" i="12"/>
  <c r="T155" i="12"/>
  <c r="T154" i="12"/>
  <c r="T153" i="12"/>
  <c r="T152" i="12"/>
  <c r="T151" i="12"/>
  <c r="T150" i="12"/>
  <c r="T149" i="12"/>
  <c r="T148" i="12"/>
  <c r="T147" i="12"/>
  <c r="T146" i="12"/>
  <c r="T145" i="12"/>
  <c r="T144" i="12"/>
  <c r="T143" i="12"/>
  <c r="T142" i="12"/>
  <c r="T141" i="12"/>
  <c r="T140" i="12"/>
  <c r="T139" i="12"/>
  <c r="T138" i="12"/>
  <c r="T137" i="12"/>
  <c r="T136" i="12"/>
  <c r="T135" i="12"/>
  <c r="T134" i="12"/>
  <c r="T133" i="12"/>
  <c r="T132" i="12"/>
  <c r="T131" i="12"/>
  <c r="T130" i="12"/>
  <c r="T129" i="12"/>
  <c r="T128" i="12"/>
  <c r="T127" i="12"/>
  <c r="T126" i="12"/>
  <c r="T125" i="12"/>
  <c r="T124" i="12"/>
  <c r="T123" i="12"/>
  <c r="T122" i="12"/>
  <c r="T121" i="12"/>
  <c r="T120" i="12"/>
  <c r="T119" i="12"/>
  <c r="T118" i="12"/>
  <c r="T117" i="12"/>
  <c r="T116" i="12"/>
  <c r="T115" i="12"/>
  <c r="T114" i="12"/>
  <c r="T113" i="12"/>
  <c r="T112" i="12"/>
  <c r="T111" i="12"/>
  <c r="T110" i="12"/>
  <c r="T109" i="12"/>
  <c r="T108" i="12"/>
  <c r="T107" i="12"/>
  <c r="T106" i="12"/>
  <c r="T105" i="12"/>
  <c r="T104" i="12"/>
  <c r="T103" i="12"/>
  <c r="T102" i="12"/>
  <c r="T101" i="12"/>
  <c r="T100" i="12"/>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T51" i="12"/>
  <c r="T50" i="12"/>
  <c r="T49" i="12"/>
  <c r="T48" i="12"/>
  <c r="T47" i="12"/>
  <c r="T46" i="12"/>
  <c r="T45" i="12"/>
  <c r="T44" i="12"/>
  <c r="T43" i="12"/>
  <c r="T42" i="12"/>
  <c r="T41" i="12"/>
  <c r="T40" i="12"/>
  <c r="T39" i="12"/>
  <c r="T38" i="12"/>
  <c r="T37" i="12"/>
  <c r="T36" i="12"/>
  <c r="T35" i="12"/>
  <c r="T34" i="12"/>
  <c r="T33" i="12"/>
  <c r="T32" i="12"/>
  <c r="T31" i="12"/>
  <c r="T30" i="12"/>
  <c r="T29" i="12"/>
  <c r="T28" i="12"/>
  <c r="T27" i="12"/>
  <c r="T26" i="12"/>
  <c r="T25" i="12"/>
  <c r="T24" i="12"/>
  <c r="T23" i="12"/>
  <c r="T22" i="12"/>
  <c r="T21" i="12"/>
  <c r="T20" i="12"/>
  <c r="T19" i="12"/>
  <c r="T18" i="12"/>
  <c r="T17" i="12"/>
  <c r="T16" i="12"/>
  <c r="T15" i="12"/>
  <c r="T14" i="12"/>
  <c r="T13" i="12"/>
  <c r="T12" i="12"/>
  <c r="T11" i="12"/>
  <c r="T10" i="12"/>
  <c r="T9" i="12"/>
  <c r="T8" i="12"/>
  <c r="T174" i="12" s="1"/>
  <c r="T8" i="13" l="1"/>
  <c r="T24" i="13" s="1"/>
  <c r="T179" i="12"/>
  <c r="L33" i="10" l="1"/>
  <c r="K33" i="10"/>
  <c r="G33" i="10"/>
  <c r="M33" i="10" s="1"/>
  <c r="F33" i="10"/>
  <c r="M17" i="10"/>
  <c r="M16" i="10"/>
  <c r="M15" i="10"/>
  <c r="M14" i="10"/>
  <c r="M13" i="10"/>
  <c r="M12" i="10"/>
  <c r="M11" i="10"/>
  <c r="M10" i="10"/>
  <c r="M9" i="10"/>
  <c r="M8" i="10"/>
  <c r="E7" i="1" l="1"/>
  <c r="L57" i="8"/>
  <c r="K57" i="8"/>
  <c r="G57" i="8"/>
  <c r="F57" i="8"/>
  <c r="M56" i="8"/>
  <c r="M55" i="8"/>
  <c r="M54" i="8"/>
  <c r="M53" i="8"/>
  <c r="M52" i="8"/>
  <c r="M51" i="8"/>
  <c r="M50" i="8"/>
  <c r="M49" i="8"/>
  <c r="M48" i="8"/>
  <c r="M47" i="8"/>
  <c r="M46" i="8"/>
  <c r="M45" i="8"/>
  <c r="M44" i="8"/>
  <c r="M43" i="8"/>
  <c r="M42" i="8"/>
  <c r="M41" i="8"/>
  <c r="M40" i="8"/>
  <c r="M39" i="8"/>
  <c r="M38" i="8"/>
  <c r="M37" i="8"/>
  <c r="M36" i="8"/>
  <c r="M35" i="8"/>
  <c r="M34" i="8"/>
  <c r="M33" i="8"/>
  <c r="M32" i="8"/>
  <c r="M31" i="8"/>
  <c r="M30" i="8"/>
  <c r="M29" i="8"/>
  <c r="M28" i="8"/>
  <c r="M27" i="8"/>
  <c r="M26" i="8"/>
  <c r="M25" i="8"/>
  <c r="M24" i="8"/>
  <c r="M23" i="8"/>
  <c r="M22" i="8"/>
  <c r="M21" i="8"/>
  <c r="M20" i="8"/>
  <c r="M19" i="8"/>
  <c r="M18" i="8"/>
  <c r="M17" i="8"/>
  <c r="M16" i="8"/>
  <c r="M15" i="8"/>
  <c r="M14" i="8"/>
  <c r="M13" i="8"/>
  <c r="M12" i="8"/>
  <c r="M11" i="8"/>
  <c r="M10" i="8"/>
  <c r="M9" i="8"/>
  <c r="M8" i="8"/>
  <c r="M57" i="8" s="1"/>
  <c r="M2" i="8"/>
  <c r="O138" i="6" l="1"/>
  <c r="N138" i="6"/>
  <c r="M138" i="6"/>
  <c r="D19" i="5" l="1"/>
  <c r="G13" i="5"/>
  <c r="C13" i="5"/>
  <c r="B13" i="5"/>
  <c r="G12" i="5"/>
  <c r="C12" i="5"/>
  <c r="B12" i="5"/>
  <c r="G11" i="5"/>
  <c r="C11" i="5"/>
  <c r="B11" i="5"/>
  <c r="G10" i="5"/>
  <c r="C10" i="5"/>
  <c r="B10" i="5"/>
  <c r="G9" i="5"/>
  <c r="C9" i="5"/>
  <c r="C19" i="5" s="1"/>
  <c r="B9" i="5"/>
  <c r="L22" i="4"/>
  <c r="K22" i="4"/>
  <c r="G22" i="4"/>
  <c r="M22" i="4" s="1"/>
  <c r="F22" i="4"/>
  <c r="M12" i="4"/>
  <c r="M11" i="4"/>
  <c r="M10" i="4"/>
  <c r="M9" i="4"/>
  <c r="M8" i="4"/>
  <c r="C2" i="4"/>
  <c r="M2" i="4" s="1"/>
  <c r="E2" i="5" l="1"/>
  <c r="C2" i="5" l="1"/>
  <c r="L69" i="2" l="1"/>
  <c r="N68" i="2"/>
  <c r="N65" i="2"/>
  <c r="H64" i="2"/>
  <c r="N64" i="2" s="1"/>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M34" i="2"/>
  <c r="N33" i="2"/>
  <c r="N32" i="2"/>
  <c r="N31" i="2"/>
  <c r="N30" i="2"/>
  <c r="M29" i="2"/>
  <c r="M69" i="2" s="1"/>
  <c r="H29" i="2"/>
  <c r="N29" i="2" s="1"/>
  <c r="G29" i="2"/>
  <c r="G27" i="2" s="1"/>
  <c r="N28" i="2"/>
  <c r="A27" i="2"/>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N26" i="2"/>
  <c r="N25" i="2"/>
  <c r="N24" i="2"/>
  <c r="N23" i="2"/>
  <c r="H22" i="2"/>
  <c r="N22" i="2" s="1"/>
  <c r="G22" i="2"/>
  <c r="F22" i="2"/>
  <c r="F69" i="2" s="1"/>
  <c r="N21" i="2"/>
  <c r="G21" i="2"/>
  <c r="N20" i="2"/>
  <c r="H19" i="2"/>
  <c r="N19" i="2" s="1"/>
  <c r="G19" i="2"/>
  <c r="H18" i="2"/>
  <c r="N18" i="2" s="1"/>
  <c r="G18" i="2"/>
  <c r="N17" i="2"/>
  <c r="N16" i="2"/>
  <c r="N15" i="2"/>
  <c r="A15" i="2"/>
  <c r="A16" i="2" s="1"/>
  <c r="A17" i="2" s="1"/>
  <c r="A18" i="2" s="1"/>
  <c r="A19" i="2" s="1"/>
  <c r="A20" i="2" s="1"/>
  <c r="A21" i="2" s="1"/>
  <c r="A22" i="2" s="1"/>
  <c r="A23" i="2" s="1"/>
  <c r="A24" i="2" s="1"/>
  <c r="A25" i="2" s="1"/>
  <c r="N14" i="2"/>
  <c r="N13" i="2"/>
  <c r="N12" i="2"/>
  <c r="H11" i="2"/>
  <c r="N11" i="2" s="1"/>
  <c r="G10" i="2"/>
  <c r="N9" i="2"/>
  <c r="H9" i="2"/>
  <c r="G9" i="2"/>
  <c r="G69" i="2" s="1"/>
  <c r="N8" i="2"/>
  <c r="N7" i="2"/>
  <c r="A7" i="2"/>
  <c r="A8" i="2" s="1"/>
  <c r="A9" i="2" s="1"/>
  <c r="A10" i="2" s="1"/>
  <c r="N6" i="2"/>
  <c r="F16" i="1"/>
  <c r="D16" i="1"/>
  <c r="C16" i="1"/>
  <c r="B16" i="1"/>
  <c r="H15" i="1"/>
  <c r="I15" i="1" s="1"/>
  <c r="G15" i="1"/>
  <c r="E15" i="1"/>
  <c r="H14" i="1"/>
  <c r="I14" i="1" s="1"/>
  <c r="G14" i="1"/>
  <c r="E14" i="1"/>
  <c r="H13" i="1"/>
  <c r="I13" i="1" s="1"/>
  <c r="G13" i="1"/>
  <c r="E13" i="1"/>
  <c r="H12" i="1"/>
  <c r="I12" i="1" s="1"/>
  <c r="G12" i="1"/>
  <c r="H11" i="1"/>
  <c r="I11" i="1" s="1"/>
  <c r="G11" i="1"/>
  <c r="E11" i="1"/>
  <c r="H10" i="1"/>
  <c r="I10" i="1" s="1"/>
  <c r="G10" i="1"/>
  <c r="E10" i="1"/>
  <c r="I9" i="1"/>
  <c r="H9" i="1"/>
  <c r="G9" i="1"/>
  <c r="E9" i="1"/>
  <c r="H8" i="1"/>
  <c r="I8" i="1" s="1"/>
  <c r="G8" i="1"/>
  <c r="E8" i="1"/>
  <c r="H7" i="1"/>
  <c r="I7" i="1" s="1"/>
  <c r="G7" i="1"/>
  <c r="H6" i="1"/>
  <c r="I6" i="1" s="1"/>
  <c r="G6" i="1"/>
  <c r="E6" i="1"/>
  <c r="H5" i="1"/>
  <c r="I5" i="1" s="1"/>
  <c r="G5" i="1"/>
  <c r="E5" i="1"/>
  <c r="H4" i="1"/>
  <c r="G4" i="1"/>
  <c r="E4" i="1"/>
  <c r="F46" i="1"/>
  <c r="D46" i="1"/>
  <c r="C46" i="1"/>
  <c r="B46" i="1"/>
  <c r="H46" i="1"/>
  <c r="I46" i="1" s="1"/>
  <c r="E46" i="1" l="1"/>
  <c r="G46" i="1"/>
  <c r="H16" i="1"/>
  <c r="I16" i="1" s="1"/>
  <c r="G16" i="1"/>
  <c r="E16" i="1"/>
  <c r="H27" i="2"/>
  <c r="N27" i="2" s="1"/>
  <c r="H10" i="2"/>
  <c r="N10" i="2" s="1"/>
  <c r="N69" i="2" s="1"/>
  <c r="I4" i="1"/>
  <c r="H69" i="2" l="1"/>
</calcChain>
</file>

<file path=xl/comments1.xml><?xml version="1.0" encoding="utf-8"?>
<comments xmlns="http://schemas.openxmlformats.org/spreadsheetml/2006/main">
  <authors>
    <author>tw08469</author>
  </authors>
  <commentList>
    <comment ref="H21" authorId="0" shapeId="0">
      <text>
        <r>
          <rPr>
            <b/>
            <sz val="9"/>
            <color indexed="81"/>
            <rFont val="Tahoma"/>
            <family val="2"/>
          </rPr>
          <t>tw08469:</t>
        </r>
        <r>
          <rPr>
            <sz val="9"/>
            <color indexed="81"/>
            <rFont val="Tahoma"/>
            <family val="2"/>
          </rPr>
          <t xml:space="preserve">
12/4/17 using index 26901 for Victoria H. Harvey.  Moved $278K to contingency per WAM.</t>
        </r>
      </text>
    </comment>
  </commentList>
</comments>
</file>

<file path=xl/comments2.xml><?xml version="1.0" encoding="utf-8"?>
<comments xmlns="http://schemas.openxmlformats.org/spreadsheetml/2006/main">
  <authors>
    <author>Diana Miller</author>
  </authors>
  <commentList>
    <comment ref="A7" authorId="0" shapeId="0">
      <text>
        <r>
          <rPr>
            <b/>
            <sz val="9"/>
            <color indexed="81"/>
            <rFont val="Tahoma"/>
            <family val="2"/>
          </rPr>
          <t>Diana Miller:</t>
        </r>
        <r>
          <rPr>
            <sz val="9"/>
            <color indexed="81"/>
            <rFont val="Tahoma"/>
            <family val="2"/>
          </rPr>
          <t xml:space="preserve">
Projects in Priority Order based on TxDOT 10Year Master Plan
</t>
        </r>
      </text>
    </comment>
  </commentList>
</comments>
</file>

<file path=xl/comments3.xml><?xml version="1.0" encoding="utf-8"?>
<comments xmlns="http://schemas.openxmlformats.org/spreadsheetml/2006/main">
  <authors>
    <author>Diana Miller</author>
  </authors>
  <commentList>
    <comment ref="A7" authorId="0" shapeId="0">
      <text>
        <r>
          <rPr>
            <b/>
            <sz val="9"/>
            <color indexed="81"/>
            <rFont val="Tahoma"/>
            <family val="2"/>
          </rPr>
          <t>Diana Miller:</t>
        </r>
        <r>
          <rPr>
            <sz val="9"/>
            <color indexed="81"/>
            <rFont val="Tahoma"/>
            <family val="2"/>
          </rPr>
          <t xml:space="preserve">
Projects in Priority Order based on TxDOT 10Year Master Plan
</t>
        </r>
      </text>
    </comment>
    <comment ref="C7" authorId="0" shapeId="0">
      <text>
        <r>
          <rPr>
            <b/>
            <sz val="9"/>
            <color indexed="81"/>
            <rFont val="Tahoma"/>
            <family val="2"/>
          </rPr>
          <t>Diana Miller:</t>
        </r>
        <r>
          <rPr>
            <sz val="9"/>
            <color indexed="81"/>
            <rFont val="Tahoma"/>
            <family val="2"/>
          </rPr>
          <t xml:space="preserve">
Now Ordering based on Start Sheet Dates</t>
        </r>
      </text>
    </comment>
  </commentList>
</comments>
</file>

<file path=xl/sharedStrings.xml><?xml version="1.0" encoding="utf-8"?>
<sst xmlns="http://schemas.openxmlformats.org/spreadsheetml/2006/main" count="2947" uniqueCount="1449">
  <si>
    <t>FY 18-19 Report</t>
  </si>
  <si>
    <t>Original Estimated Project Budget</t>
  </si>
  <si>
    <t>Current Estimated Project Budget</t>
  </si>
  <si>
    <t>FY 2018-19 Encumbered</t>
  </si>
  <si>
    <t>Percent Encumbered</t>
  </si>
  <si>
    <t>FY 2018-19 Expended</t>
  </si>
  <si>
    <t>Percent Expended</t>
  </si>
  <si>
    <t>Remaining Project Balance</t>
  </si>
  <si>
    <t>Percent Remaining</t>
  </si>
  <si>
    <t>DPS</t>
  </si>
  <si>
    <t>TMD</t>
  </si>
  <si>
    <t>TPWD</t>
  </si>
  <si>
    <t>TDCJ</t>
  </si>
  <si>
    <t>TFC</t>
  </si>
  <si>
    <t>TXDOT</t>
  </si>
  <si>
    <t>THC</t>
  </si>
  <si>
    <t>SPB</t>
  </si>
  <si>
    <t>DSHS</t>
  </si>
  <si>
    <t>HHSC- State Hospitals</t>
  </si>
  <si>
    <t>HHSC- State Supported Living Centers</t>
  </si>
  <si>
    <t>JJD</t>
  </si>
  <si>
    <t>Totals</t>
  </si>
  <si>
    <t>October Hearing</t>
  </si>
  <si>
    <t>March 2018 Quarterly Report</t>
  </si>
  <si>
    <t>Agency:</t>
  </si>
  <si>
    <t>Texas Department of Public Safety - 0405</t>
  </si>
  <si>
    <t>Date:</t>
  </si>
  <si>
    <t>Prepared by:</t>
  </si>
  <si>
    <t>85th Legislature - $12M DM Projects</t>
  </si>
  <si>
    <t>Project
Priority</t>
  </si>
  <si>
    <t>Agency ID</t>
  </si>
  <si>
    <t>Project Name &amp; Location</t>
  </si>
  <si>
    <t>Project Description</t>
  </si>
  <si>
    <t>Source of Funding
(MOF)</t>
  </si>
  <si>
    <t>Current Estimated Project Budget (for 1st Qtr.)</t>
  </si>
  <si>
    <t>Current Estimated Project Budget (FY18 2nd Qtr.)</t>
  </si>
  <si>
    <t>Estimated
Substantial Completion Date</t>
  </si>
  <si>
    <t>% Design
Completion</t>
  </si>
  <si>
    <t>% Const.
Completion</t>
  </si>
  <si>
    <t>FY 2018-19
Expended</t>
  </si>
  <si>
    <t>Supp.
Notes</t>
  </si>
  <si>
    <t>ST-TEMP-18-62601</t>
  </si>
  <si>
    <t>Statewide DM Staff</t>
  </si>
  <si>
    <t>Professional staff employed by DPS and/or contractors to administer DM projects</t>
  </si>
  <si>
    <t xml:space="preserve">Economic Stabilization Fund (ESF) </t>
  </si>
  <si>
    <t>NA</t>
  </si>
  <si>
    <t>No</t>
  </si>
  <si>
    <t>ST-IWMS-18-62930</t>
  </si>
  <si>
    <t>Statewide
Integrated Workplace Management System</t>
  </si>
  <si>
    <t>A computerized Integrated Workplace Management system (IWMS) that is web based and can be implemented statewide is needed to track and plan for maintenance of DPS facilities.  As funding permits, this will include  the implementation of space management, inventory management, lease management, and environmental sustainability integration.</t>
  </si>
  <si>
    <t xml:space="preserve">ESF </t>
  </si>
  <si>
    <t>ST-FCA-18-62931</t>
  </si>
  <si>
    <t>Statewide
Facility Condition Assessment</t>
  </si>
  <si>
    <t>Statewide Assessment:   An updated professional statewide Facility Condition Assessment study is needed to identify current deferred maintenance and capital renewal projects and associated costs.</t>
  </si>
  <si>
    <t>ST-SEC-18-62933</t>
  </si>
  <si>
    <t>Statewide Security Upgrade/Replacements</t>
  </si>
  <si>
    <t>Replace and upgrade access controls, video surveillance systems, door hardware, exterior doors, replace broken/old cameras, add cameras, and add access control where needed.</t>
  </si>
  <si>
    <t>ST-UST-18-62934</t>
  </si>
  <si>
    <t>Statewide
Fuel System Removal/Replace</t>
  </si>
  <si>
    <t>Remove underground storage tanks (UST) and replace with above ground storage tanks (Midland UST bulk fuel Removal/install AST for generator; Remove Plainview UST bulk fuel, Remove Sulphur Springs UST bulk fuel; Remove San Antonio diesel UST, inventory automation of various fuel systems)</t>
  </si>
  <si>
    <t>FUEL SYSTEM CONTROL BUDGET LINE</t>
  </si>
  <si>
    <t>N/A</t>
  </si>
  <si>
    <t>Midland District Office (Reg 4)
Fuel System Removal
2405 S. Loop 250 West
Midland, Texas 79703</t>
  </si>
  <si>
    <t>Midland UST Tank removal and AST installation</t>
  </si>
  <si>
    <t xml:space="preserve">Plainview Area Office (Reg 5)
Fuel System Removal
1108 South Columbia/Business I-27
Plainview, Texas 79072 </t>
  </si>
  <si>
    <t>Plainview UST 4,000G Tank removal</t>
  </si>
  <si>
    <t>Sulphur Springs Area Office (Reg 1)
Fuel System Removal
1528 E. Shannon Road
Sulphur Springs, Texas 75482</t>
  </si>
  <si>
    <t>Sulphur Springs UST 4,000G Tank and pit water removal</t>
  </si>
  <si>
    <t xml:space="preserve">San Antonio Regional Office (Reg 6)
Fuel System Removal
6502 S. New Braunfels Ave.
San Antonio, Texas 78223
</t>
  </si>
  <si>
    <t>San Antonio UST 2,500G Tank removal</t>
  </si>
  <si>
    <t>ST-TEST-18-62935</t>
  </si>
  <si>
    <t>Statewide
Support Project Consultants</t>
  </si>
  <si>
    <t>Funding for design team, testing, consulting, commissioning, CMT, inspections type of expenditures associated with projects.</t>
  </si>
  <si>
    <t>HQ-C-18-62936</t>
  </si>
  <si>
    <t>Austin HQ (Building C)
HVAC System Replacement
5805 North Lamar Blvd
Austin, Texas 78752</t>
  </si>
  <si>
    <t>HVAC System including piping, chiller, add DDC, etc.</t>
  </si>
  <si>
    <t>HQ-E-18-62937</t>
  </si>
  <si>
    <t>Austin HQ (Building E)
Chiller Replacement
5805 North Lamar Blvd
Austin, Texas 78752</t>
  </si>
  <si>
    <t xml:space="preserve">Replace chiller  </t>
  </si>
  <si>
    <t>2-HHQ-18-62938</t>
  </si>
  <si>
    <t>Houston Regional Headquarters (West Road) Crime Lab (Reg 2)
Chiller Replacement
12230 West Road
Jersey Village, Texas 77065</t>
  </si>
  <si>
    <t>Replace second chiller</t>
  </si>
  <si>
    <t>2-HQ-18-62939</t>
  </si>
  <si>
    <t>Houston Regional Headquarters (Reg 2)
Chiller Replacement
12230 West Road
Jersey Village, Texas 77065</t>
  </si>
  <si>
    <t>Replace both chillers</t>
  </si>
  <si>
    <t>5-PLA-18-62940</t>
  </si>
  <si>
    <t xml:space="preserve">Plainview Area Office (Reg 5)
Roof Replacement
1108 South Columbia/Business I-27
Plainview, Texas 79072 </t>
  </si>
  <si>
    <t>Roof Replacement (approx. 2,800 sf - addition)</t>
  </si>
  <si>
    <t>6-VIC-18-62941</t>
  </si>
  <si>
    <t>Victoria sub district Office (Reg 6)
CID Roof Replacement
8802 North Navarro
Victoria, Texas 77904</t>
  </si>
  <si>
    <t xml:space="preserve">Roof Replacement of  CID building  </t>
  </si>
  <si>
    <t>HQ-CAM-18-62942</t>
  </si>
  <si>
    <t>Austin HQ (Campus)
Campus Upgrade
5805 North Lamar Blvd
Austin, Texas 78752</t>
  </si>
  <si>
    <t>Repave deteriorated asphalt with concrete on main drive lanes from Guadalupe to loading dock of Building A. Repair and expand paving at the Director's parking lot (building A)</t>
  </si>
  <si>
    <t>Yes</t>
  </si>
  <si>
    <t>HQ-CAM1-18-62942</t>
  </si>
  <si>
    <t>Building E &amp; G; Requires specialized EIFS clean, repair, paint, caulk, paint exterior doors</t>
  </si>
  <si>
    <t>HQ-CAM2-18-62942</t>
  </si>
  <si>
    <t>Building A, B &amp; C Annex; requires specialized repointing of joints, caulking and cleaning of historic limestone surfaces.  Paint exterior doors and handrails.</t>
  </si>
  <si>
    <t>HQ-CAM3-18-62942</t>
  </si>
  <si>
    <t>Buildings D, F4, F5, GA, H, K, L, O, &amp; Q; Requires general caulking, repointing, cleaning and painting of block/metal/wood surfaces.  Paint exterior doors and handrails.</t>
  </si>
  <si>
    <t>HQ-CAM4-18-62942</t>
  </si>
  <si>
    <t>Repair and expand existing irrigation systems</t>
  </si>
  <si>
    <t>ST-CON-18-62932</t>
  </si>
  <si>
    <t>Statewide
Unexpected DM repairs/Project Contingency</t>
  </si>
  <si>
    <t>Statewide
Unexpected DM repairs/Project Contingency:  Emergency deferred maintenance repairs includes all trades listed above and unforeseen emergency building/infrastructure repairs as necessary for prior biennium and current DM projects.</t>
  </si>
  <si>
    <t>CONTINGENCY CONTROL BUDGET LINE</t>
  </si>
  <si>
    <t>HQ-ADO-18</t>
  </si>
  <si>
    <t>Austin District Office (Reg 6) - Roof Replacement Change Order
9000 IH-35 North
Austin, Texas  78753</t>
  </si>
  <si>
    <t>Add to address hidden conditions revealed during the roof replacement</t>
  </si>
  <si>
    <t>Laredo Crime Laboratory (Reg 3)
Fire Alarm Repair
1901 Bob Bullock Loop
Laredo, Texas 78043</t>
  </si>
  <si>
    <t xml:space="preserve">Repairs required after an electrical storm for the Laredo Fire Alarm Panel </t>
  </si>
  <si>
    <t>Houston Regional Headquarters  Crime Lab (Reg 2)
Chiller Repair
12230 West Road
Jersey Village, Texas 77065</t>
  </si>
  <si>
    <t>Repairs to crime lab chiller #2.</t>
  </si>
  <si>
    <t>Houston Regional Headquarters Crime Lab (Reg 2)
Boiler Repair
12230 West Road
Jersey Village, Texas 77065</t>
  </si>
  <si>
    <t>Repairs to the Houston crime lab boiler</t>
  </si>
  <si>
    <t>Houston Regional Headquarters  (Reg 2)
Boiler Replacement
12230 West Road
Jersey Village, Texas 77065</t>
  </si>
  <si>
    <t>Replace boiler</t>
  </si>
  <si>
    <t>Decatur Area Office (Reg 1)
RTU Replacement
2000 S. Trinity St
Decatur, Texas 76234</t>
  </si>
  <si>
    <t>Replace roof top unit</t>
  </si>
  <si>
    <t>Corpus Christi Crime Lab (Reg 3)
RTU Coil Replacement
1922 S. Padre Island Drive
Corpus Christi, Texas 78416</t>
  </si>
  <si>
    <t xml:space="preserve">Repairs to RTU 1 and 2 </t>
  </si>
  <si>
    <t>San Antonio Regional HQ (Reg 6)
ATG Repair
6502 South New Braunfels Ave
San Antonio, Texas 78223</t>
  </si>
  <si>
    <t>ATG repairs and upgrades to the leak detection system</t>
  </si>
  <si>
    <t xml:space="preserve">Odessa Area Office (Reg 4)
Natural Gas Line Repair
1910 IH-20 West
Odessa, Texas 79762 </t>
  </si>
  <si>
    <t>Main Natural Gas line from meter to building repair</t>
  </si>
  <si>
    <t>Babcock Area Office (Reg 6)
Roof Repair
1258 Babcock Rd
San Antonio, TX 78228</t>
  </si>
  <si>
    <t>Roof repair</t>
  </si>
  <si>
    <t xml:space="preserve">Childress District Office (Reg 6)
Roof Repair
1700 Ave. F Northwest
Childress, Texas 79201
</t>
  </si>
  <si>
    <t>Repair leak in main office roof</t>
  </si>
  <si>
    <t>Weslaco Regional Office (Reg 3)
RTU Coil Replacement
2525 N. International Blvd
Weslaco, TX 78596</t>
  </si>
  <si>
    <t>Coil Replacement for RTUs 5,8 &amp; 9</t>
  </si>
  <si>
    <t>San Antonio Regional HQ (Reg 6)
Roof Repair
6502 South New Braunfels Ave
San Antonio, Texas 78223</t>
  </si>
  <si>
    <t>Roof Repair on portable building</t>
  </si>
  <si>
    <t>Austin HQ (Building B)
HVAC Repair
5805 North Lamar Blvd
Austin, Texas 78752</t>
  </si>
  <si>
    <t>Replaced compressor for HVAC controls serving Building B.</t>
  </si>
  <si>
    <t>Houston Regional Headquarters Crime Lab (Reg 2)
Generator Repair
12230 West Road
Jersey Village, Texas 77065</t>
  </si>
  <si>
    <t>Houston crime lab generator repairs</t>
  </si>
  <si>
    <t>ESF</t>
  </si>
  <si>
    <t>Houston crime lab boiler #1 (heat exchanger and burner assembly) repairs</t>
  </si>
  <si>
    <t>Longview Area Office (Reg 1)
Heat Exchange Repair
416 Lake Lamond Road
Longview, TX 75064</t>
  </si>
  <si>
    <t>Heat exchange is no longer functioning in the HP area</t>
  </si>
  <si>
    <t>Austin HQ (Building U)
Boiler Repair
5805 North Lamar Blvd
Austin, Texas 78752</t>
  </si>
  <si>
    <t>Rental of boiler to support crime laboratory building while repairs are completed.</t>
  </si>
  <si>
    <t xml:space="preserve">Repair of boiler at the crime laboratory building. </t>
  </si>
  <si>
    <t>Lufkin Sub district Office (Reg 2)
RTU Replacement
2809 South John Redditt Drive
Lufkin, Texas  75904</t>
  </si>
  <si>
    <t>RTU 3 replacement</t>
  </si>
  <si>
    <t>Del Rio Sub District Office (Reg 3)
HVAC Repair
2012 Veteran Boulevard
Del Rio, Texas 78840</t>
  </si>
  <si>
    <t>HP Compressor and Fan Motor repair</t>
  </si>
  <si>
    <t>Webster Area Office (Reg 2)
Heater Replacement
111 Tristar
Webster, TX 77598-1513</t>
  </si>
  <si>
    <t>Heater replacement</t>
  </si>
  <si>
    <t>Beaumont District Office (Reg 2)
Condensing Replacement
7200 Eastex Freeway
Beaumont, Texas 77708</t>
  </si>
  <si>
    <t>HVAC condensing unit replacement</t>
  </si>
  <si>
    <t>Hurst District Office (Reg 1)
HVAC Replacement
624 NE Loop 820
Hurst, Texas 76053</t>
  </si>
  <si>
    <t>Air Handler replacement - Electrical panel breaker</t>
  </si>
  <si>
    <t xml:space="preserve">Gilmer Area Office (Reg 1)
RTU Repair
713 State Highway 155 North
Gilmer, TX 75644-5725
</t>
  </si>
  <si>
    <t>Replace heat exchanger in the RTU</t>
  </si>
  <si>
    <t>Houston - Gessner DL (Reg 2)
Boiler Replacement
12220 South Gessner
Houston, TX 77071-2831</t>
  </si>
  <si>
    <t>Boiler replacement</t>
  </si>
  <si>
    <t>Austin HQ (Building A)
HVAC Thermostat Upgrade
5805 North Lamar Blvd
Austin, Texas 78752</t>
  </si>
  <si>
    <t>Add zone control</t>
  </si>
  <si>
    <t xml:space="preserve">Canton Area Office (Reg 1)
Heating Repair
1601 North Trade Days Blvd.
Canton, Texas 75103
</t>
  </si>
  <si>
    <t>Additional panel required to support additional heat strips for the unit.</t>
  </si>
  <si>
    <t>Garland Regional Headquarters (Reg 1)
Water Heater Replacement
350 West IH-30
Garland, Texas 75043</t>
  </si>
  <si>
    <t>Water heater replacement</t>
  </si>
  <si>
    <t>%</t>
  </si>
  <si>
    <t>Garland Crime Laboratory (Reg 1)
Chiller Repairs
350 West IH-30
Garland, Texas 75043</t>
  </si>
  <si>
    <t>Chiller repairs for the crime laboratory</t>
  </si>
  <si>
    <t>Austin HQ (Building Q)
Duct Cleaning
5805 North Lamar Blvd
Austin, Texas 78752</t>
  </si>
  <si>
    <t>Duct cleaning at crime laboratory</t>
  </si>
  <si>
    <t>Brenham Area Office (Reg 2)
HVAC Repair
975 Hwy 290 West.
Brenham, Texas 77834</t>
  </si>
  <si>
    <t>Install new electrical circuit for HVAC system.</t>
  </si>
  <si>
    <t>Waco District Office (Reg 6)
Roof Repair
1617 E. Crest Dr.
Waco, Texas  76705</t>
  </si>
  <si>
    <t>Roof leak repairs at nine locations.</t>
  </si>
  <si>
    <t>Seguin Area Office (Reg 6)
Roof Repair
1440 East Kingsbury
Seguin, TX 78155</t>
  </si>
  <si>
    <t>Roof leak repairs</t>
  </si>
  <si>
    <t>Austin HQ (Building C)
HVAC Repair
5805 North Lamar Blvd
Austin, Texas 78752</t>
  </si>
  <si>
    <t>HVAC repair parts</t>
  </si>
  <si>
    <t>Houston Regional Headquarters (West Road) (Reg 2)
Chiller Repair
12230 West Road
Jersey Village, Texas 77065</t>
  </si>
  <si>
    <t>Repairs to the Houston chillers to keep operational until they are replaced.  (Replacement project is in process.)</t>
  </si>
  <si>
    <t>Austin HQ (Building C)
Electrical Upgrade
5805 North Lamar Blvd
Austin, Texas 78752</t>
  </si>
  <si>
    <t>Upgrade electrical capacity to provide clean power for the chiller units.</t>
  </si>
  <si>
    <t>Sweetwater Area Office (Reg 5)
Security Gate Replacement 
600 Northwest Georgia
Sweetwater, Texas 79556</t>
  </si>
  <si>
    <t>Security gate replacement</t>
  </si>
  <si>
    <t>Weslaco Regional Office (Reg 3)
RTU Repair
2525 N. International Blvd
Weslaco, TX 78596</t>
  </si>
  <si>
    <t>Repair roof top unit #1</t>
  </si>
  <si>
    <t>Repair Crime Lab roof top unit #1</t>
  </si>
  <si>
    <t>Repair chiller for the Crime Laboratory</t>
  </si>
  <si>
    <t>Totals:</t>
  </si>
  <si>
    <t>Tavia Wendlandt</t>
  </si>
  <si>
    <t>Supplemental Information</t>
  </si>
  <si>
    <t>5, 61</t>
  </si>
  <si>
    <t xml:space="preserve">DM84 Final audit of various projects liquidated unexpended amounts (priority 5; $1,283.48; priority 61: $1,950) </t>
  </si>
  <si>
    <t>63-67</t>
  </si>
  <si>
    <t>DM84 Project index combined into one.  TFC will handle the listed various site components as one project.  If approved, next JOC report will combine these lines into one project.</t>
  </si>
  <si>
    <t>86-92, 103</t>
  </si>
  <si>
    <t>DM84 Project index combined into one.  TFC will handle the listed various building/site components as one project.   If approved, next JOC report will combine these lines into one project.</t>
  </si>
  <si>
    <t xml:space="preserve">DM84 Austin interior finish upgrade was funded through other sources.  </t>
  </si>
  <si>
    <t>106 (Cont)</t>
  </si>
  <si>
    <t>84th Leg - Rider 40 appropriations ($17.7M) - project savings will offset contingency negative balance.</t>
  </si>
  <si>
    <t xml:space="preserve">84th Leg - New priority DM project proposed utilizing the $200M bond funding to upgrade vacated crime laboratory space to help relieve overcrowding at the Headquarters complex.  This is an approved bond project with TPFA.  Received email from LBB approving the project.  Original proposed DM projects have been moved to a separate tab within the spreadsheet as they have become a lower agency priority compared to Building B.  If there are any savings from the approved DM projects, then we will begin to work on these currently unfunded DM projects. </t>
  </si>
  <si>
    <t>13-17</t>
  </si>
  <si>
    <t>85th Leg - First quarter reflected one comprehensive project for HQ campus upgrades.  We updated the report to show the primary components of the planned campus upgrade.  Priority #13, the paving project, will be overseen by TFC.</t>
  </si>
  <si>
    <t xml:space="preserve">85th Leg - FEMA expected to reimburse for damage incurred due to Hurricane Harvey.  Reduced line item by $278,000 and moved to contingency. </t>
  </si>
  <si>
    <t>Texas Military Department - Agency 401</t>
  </si>
  <si>
    <t>Leslie Gervais, CFMO Project Specialist</t>
  </si>
  <si>
    <t xml:space="preserve">Current Estimated Project Budget
</t>
  </si>
  <si>
    <t>Camp Mabry Admin Offices
2200 W 35th St Bldg 1
Austin, 78730</t>
  </si>
  <si>
    <t>The project will repair 22,702 sf of Readiness Center space to include compliance with ADA, ATFP, and current building code. General facility repairs to include: interior surfaces, mechanical and electrical systems, restrooms, and kitchen.</t>
  </si>
  <si>
    <t>General Revenue 50%, Federal Funds 50%</t>
  </si>
  <si>
    <t>1 QTR FY20</t>
  </si>
  <si>
    <t>yes</t>
  </si>
  <si>
    <t>Weslaco Readiness Center
1100 Vo-Tech Drive
Weslaco 78596</t>
  </si>
  <si>
    <t xml:space="preserve">The project will repair an existing 76,069 sf Readiness Center to include compliance with ADA, ATFP, and current building code. General facility repairs to include: interior surfaces, mechanical and electrical systems, restrooms, and kitchen.  </t>
  </si>
  <si>
    <t>4 QTR FY19</t>
  </si>
  <si>
    <t>Terrell Readiness Center
Lions Club Parkway 
Hwy 80 West
Terrell 75160</t>
  </si>
  <si>
    <t xml:space="preserve">The project will repair an existing 22,138 sf Readiness Center to include compliance with ADA, ATFP, and current building code. General facility repairs to include: interior surfaces, mechanical and electrical systems, restrooms, and kitchen.  </t>
  </si>
  <si>
    <t>3 QTR FY20</t>
  </si>
  <si>
    <t>Fort Worth Shoreview Readiness Center
8111 Shoreview Dr
Fort Worth 76108</t>
  </si>
  <si>
    <t xml:space="preserve">The project will repair 59,027 sf of Readiness Center space to include compliance with ADA, ATFP, and current building code. General facility repairs to include: interior surfaces, mechanical and electrical systems, restrooms, and kitchen.  </t>
  </si>
  <si>
    <t>4 QTR FY20</t>
  </si>
  <si>
    <t>Fort Worth Cobb Park Readiness Center
2101 Cobb Park Dr
Fort Worth 76105</t>
  </si>
  <si>
    <t xml:space="preserve">The project will repair an existing 34,549 sf Readiness Center to include compliance with ADA, ATFP, and current building code. General facility repairs to include: interior surfaces, mechanical and electrical systems, restrooms, and kitchen.  </t>
  </si>
  <si>
    <t xml:space="preserve">Supplemental Information  </t>
  </si>
  <si>
    <t>Total Estimated Project Budget</t>
  </si>
  <si>
    <t>Federal Share</t>
  </si>
  <si>
    <r>
      <t xml:space="preserve">Federal Share Encumbered / </t>
    </r>
    <r>
      <rPr>
        <b/>
        <i/>
        <sz val="12"/>
        <color theme="1"/>
        <rFont val="Arial"/>
        <family val="2"/>
      </rPr>
      <t>Estimated</t>
    </r>
  </si>
  <si>
    <t>Federal Share Expended</t>
  </si>
  <si>
    <t>Remaining Federal  Share</t>
  </si>
  <si>
    <t>Comments</t>
  </si>
  <si>
    <t>Project in Design</t>
  </si>
  <si>
    <t>Texas Parks and  Wildlife Department</t>
  </si>
  <si>
    <t>Infrastructure Division</t>
  </si>
  <si>
    <t xml:space="preserve">Current Estimated Project Budget
(for 1st Qtr.) </t>
  </si>
  <si>
    <t>127490</t>
  </si>
  <si>
    <t>Battleship Texas SHP - Structural Repairs                                                                                                                                              3523 Independence Parkway S LaPorte, TX,77571 (Harris County)</t>
  </si>
  <si>
    <t>Construction administration and Balance of work to repair internal structural elements, identified in an October 2012 scope of work, which is necessary to stabilize the ship . Repairs are critical if the ship remains in a wet berth and would be absolutely necessary if ship is ever placed into a dry berth.</t>
  </si>
  <si>
    <t xml:space="preserve">General Revenue - (SGST) </t>
  </si>
  <si>
    <t>116818</t>
  </si>
  <si>
    <t>Fort Richardson SHS - Water and Wastewater System Replacement                                                                                                                228 State Park Road 61 Jacksboro, TX 76458 (Jack County)</t>
  </si>
  <si>
    <r>
      <rPr>
        <b/>
        <sz val="12"/>
        <color theme="1"/>
        <rFont val="Arial"/>
        <family val="2"/>
      </rPr>
      <t>Construction costs</t>
    </r>
    <r>
      <rPr>
        <sz val="11"/>
        <color theme="1"/>
        <rFont val="Calibri"/>
        <family val="2"/>
        <scheme val="minor"/>
      </rPr>
      <t xml:space="preserve"> </t>
    </r>
    <r>
      <rPr>
        <strike/>
        <sz val="12"/>
        <color theme="1"/>
        <rFont val="Arial"/>
        <family val="2"/>
      </rPr>
      <t>Planning and design cost</t>
    </r>
    <r>
      <rPr>
        <sz val="11"/>
        <color theme="1"/>
        <rFont val="Calibri"/>
        <family val="2"/>
        <scheme val="minor"/>
      </rPr>
      <t>s to replace the 50-year-old wastewater system, water distribution system and the main lift station with modernized and efficient systems capable of saving water resources while servicing the entire park.</t>
    </r>
  </si>
  <si>
    <t>116151</t>
  </si>
  <si>
    <t>Seminole Canyon SHS - Camp Loop Upgrades                                                                                                                                  US Hwy 90 W Comstock, TX 78837 (Val Verde County)</t>
  </si>
  <si>
    <r>
      <rPr>
        <b/>
        <sz val="12"/>
        <color theme="1"/>
        <rFont val="Arial"/>
        <family val="2"/>
      </rPr>
      <t>Construction costs</t>
    </r>
    <r>
      <rPr>
        <sz val="11"/>
        <color theme="1"/>
        <rFont val="Calibri"/>
        <family val="2"/>
        <scheme val="minor"/>
      </rPr>
      <t xml:space="preserve"> </t>
    </r>
    <r>
      <rPr>
        <strike/>
        <sz val="12"/>
        <rFont val="Arial"/>
        <family val="2"/>
      </rPr>
      <t>Planning and design costs</t>
    </r>
    <r>
      <rPr>
        <sz val="12"/>
        <rFont val="Arial"/>
        <family val="2"/>
      </rPr>
      <t xml:space="preserve"> to upgrade the Desert Vista Camp Loop's utilities, to include replacement and repairs to the On Site Sewage Facility System, water well, storage tank, pumps, and associated appurtenances, accessible restroom </t>
    </r>
    <r>
      <rPr>
        <sz val="11"/>
        <color theme="1"/>
        <rFont val="Calibri"/>
        <family val="2"/>
        <scheme val="minor"/>
      </rPr>
      <t>upgrades, and electrical service.</t>
    </r>
  </si>
  <si>
    <t>126472</t>
  </si>
  <si>
    <t>Goliad SHS - Wastewater System Upgrade                                                                                                                                               108 Park Rd Goliad, TX 77963-3206 (Goliad County)</t>
  </si>
  <si>
    <r>
      <rPr>
        <b/>
        <sz val="12"/>
        <color theme="1"/>
        <rFont val="Arial"/>
        <family val="2"/>
      </rPr>
      <t>Construction costs</t>
    </r>
    <r>
      <rPr>
        <sz val="11"/>
        <color theme="1"/>
        <rFont val="Calibri"/>
        <family val="2"/>
        <scheme val="minor"/>
      </rPr>
      <t xml:space="preserve"> </t>
    </r>
    <r>
      <rPr>
        <strike/>
        <sz val="12"/>
        <color theme="1"/>
        <rFont val="Arial"/>
        <family val="2"/>
      </rPr>
      <t>Planning and design costs</t>
    </r>
    <r>
      <rPr>
        <sz val="11"/>
        <color theme="1"/>
        <rFont val="Calibri"/>
        <family val="2"/>
        <scheme val="minor"/>
      </rPr>
      <t xml:space="preserve"> to replace obsolete clay wastewater lines and systems, lift station, septic tanks, and drain fields  with a modernized, efficient system capable of servicing the entire site, which includes the Hacienda, Mission workshop, CCC Restroom, Old River Restroom, park headquarters, group dining hall, camp loop, and residence.</t>
    </r>
  </si>
  <si>
    <t>117535</t>
  </si>
  <si>
    <t>Copper Breaks SP - Water Distribution System Replacement                                                                                                                  777 Park Road 62 Quanah,79252-7679 (Hardman County)</t>
  </si>
  <si>
    <t>Replace a 50-year-old, leaking water distribution system and chlorination station with a modernized and efficient system capable of saving water resources while servicing the entire park.</t>
  </si>
  <si>
    <t>116471</t>
  </si>
  <si>
    <t>Balmorhea SP - CCC Motor Court Renovations, Utility Upgrades and Headquarters Replacement - Planning and Design                                                                                                                                                                        9207 H. 17S Toyahvale, TX (Reeves County)</t>
  </si>
  <si>
    <t xml:space="preserve">Renovate 18 Civilian Conservation Corps (CCC) motel units at the San Solomon Springs Motel Court, to include repairing termite damaged woodwork; upgrade the water and wastewater utilities and campground electrical utility service from 30 amp to 50 amp; renovate camp loop restrooms. </t>
  </si>
  <si>
    <t>117494</t>
  </si>
  <si>
    <t>Pedernales Falls SP - Restroom Replacements                                                                                                                  2585 Park Road 6026 Johnson City, TX 78636 (Blanco County)</t>
  </si>
  <si>
    <t xml:space="preserve">Replace one public restroom complex. Scope of work also includes development of utilities and parking. Structures will be site-built and designed to meet all accessibility, building code, and public health requirements. Building materials to be vandal resistant and assist in facility clean up and longevity.  </t>
  </si>
  <si>
    <t>122865</t>
  </si>
  <si>
    <t>Huntsville SP - CCC Boathouse and Lodge Patio Wall Repairs                                                                                                                565 Park Road 40 W Huntsville, TX 77342-0508 (Walker County)</t>
  </si>
  <si>
    <t>Planning and design costs to renovate Civilian Conservation Corps (CCC) boathouse  to include restoring the exterior hardwood siding, repairing the roof as well as interior and exterior structural damages, and repairing and stabilizing the Lodge's patio wall.</t>
  </si>
  <si>
    <t>116921</t>
  </si>
  <si>
    <t>Palo Duro Canyon SP - Headquarters Replacement                                                                                                                13 Miles E of Canyon at end of Hwy 217 Canyon, TX 79015 (Randall County)</t>
  </si>
  <si>
    <t>Planning costs for site headquarters replacement.  Headquarters is currently operating out of an under-sized converted residence and the project would provide an adequately-sized and modern facility to better serve the increasing number of visitors.</t>
  </si>
  <si>
    <t>117504</t>
  </si>
  <si>
    <t>Garner SP - Water System Upgrades                                                                                                                                                            US 83 N Concan, TX 78838 (Uvalde County)</t>
  </si>
  <si>
    <r>
      <rPr>
        <b/>
        <sz val="12"/>
        <color theme="1"/>
        <rFont val="Arial"/>
        <family val="2"/>
      </rPr>
      <t>Construction costs</t>
    </r>
    <r>
      <rPr>
        <sz val="11"/>
        <color theme="1"/>
        <rFont val="Calibri"/>
        <family val="2"/>
        <scheme val="minor"/>
      </rPr>
      <t xml:space="preserve"> </t>
    </r>
    <r>
      <rPr>
        <strike/>
        <sz val="12"/>
        <color theme="1"/>
        <rFont val="Arial"/>
        <family val="2"/>
      </rPr>
      <t>Planning and design costs</t>
    </r>
    <r>
      <rPr>
        <sz val="11"/>
        <color theme="1"/>
        <rFont val="Calibri"/>
        <family val="2"/>
        <scheme val="minor"/>
      </rPr>
      <t xml:space="preserve"> to upgrade the park's overall water system, including treatment to reduce water hardness, and replace water distribution lines serving several park facilities in order to reduced system maintenance costs. </t>
    </r>
  </si>
  <si>
    <t>117536</t>
  </si>
  <si>
    <t>Fairfield Lake SP - Wastewater Treatment Plant Repairs                                                                                                                                                                                         TX 2570 E Fairfield, TX 75840 (Freestone County)</t>
  </si>
  <si>
    <t>Replace the mechanical systems at two existing wastewater treatment plants with modernized and efficient systems that are capable of saving water resources while servicing the entire park.</t>
  </si>
  <si>
    <t>117505</t>
  </si>
  <si>
    <t>Statewide - Unspecified State Park State Park Region 3  Restroom Replacement Program</t>
  </si>
  <si>
    <t xml:space="preserve">Replace three public restroom complexes at Guadalupe State Park camping and day-use areas and one restroom complex at Government Canyon State Natural Area. Sanitary complexes to include showers and development of utilities and parking. Structures will be site-built and designed to meet all accessibility, building code, and public health requirements. Building materials to be vandal resistant and assist in facility clean up and longevity.  </t>
  </si>
  <si>
    <t>126496</t>
  </si>
  <si>
    <t>Tyler SP - Residence Replacements                                                                                                                                               789 Park Rd 16 Tyler, TX 75706-9141 (Smith County)</t>
  </si>
  <si>
    <t>Replace two obsolete staff residences with two adequately-sized, durable, 1,800 square feet, three bedroom / two bath, energy-efficient structures, to include utility connections, parking and associated paving.</t>
  </si>
  <si>
    <t>124729</t>
  </si>
  <si>
    <t>San Jacinto Battleground SHS - Replace Residence                                                                                               3523 Independence Parkway S LaPorte, TX 77571 (Harris County)</t>
  </si>
  <si>
    <r>
      <t xml:space="preserve">Planning and design costs to replace two residences and remove from a sensitive archaeological site. </t>
    </r>
    <r>
      <rPr>
        <b/>
        <sz val="12"/>
        <color theme="1"/>
        <rFont val="Arial"/>
        <family val="2"/>
      </rPr>
      <t xml:space="preserve">(Project on Hold) </t>
    </r>
  </si>
  <si>
    <t>127483</t>
  </si>
  <si>
    <t>Lake Tawakoni SP - Residence Replacement                                                                                                                                  10822 FM 2475 Willis Point, TX 75169 (Hunt Van Zandt County)</t>
  </si>
  <si>
    <t>Replace mobile home residence with an adequately-sized, durable, 1,800 square feet, three bedroom / two bath, energy-efficient structure, to include utility connections, parking and associated paving.</t>
  </si>
  <si>
    <t>127358</t>
  </si>
  <si>
    <t>Mission Tejas SHS - Replace Visitor Center                                                                                                                                                                                          120 State Park Rd. 4 Grapeland, TX 75844 (Houston County)</t>
  </si>
  <si>
    <t xml:space="preserve">Replace visitor center that was destroyed by Hurricane Ike.  New facility will include offices, assembly area, visitor check-in area, a new entry road and parking lot, utility extensions, and interpretive displays to educate visitors about the El Camino Real Trail.    </t>
  </si>
  <si>
    <t>117449</t>
  </si>
  <si>
    <t>Fort Leaton SHS - Roof Replacement                                                                                                                                                           FM 170 E Presidio, TX 79845 (Presidio County)</t>
  </si>
  <si>
    <t xml:space="preserve">Replace leaking roof to preserve the historic structure and protect the building and contents from further water damage.  </t>
  </si>
  <si>
    <t>117534</t>
  </si>
  <si>
    <t>Devil's River SP - Septic System Replacement                                                                                                                                           101 N. Sweeten Street Rocksprings, TX 78880 (Edward County)</t>
  </si>
  <si>
    <t xml:space="preserve">Replace multiple obsolete septic systems to meet TCEQ requirements. </t>
  </si>
  <si>
    <t>122888</t>
  </si>
  <si>
    <t>Monument Hill/Kreische Brewery SHS - Kreische House and Brewery Renovations                                                                                                                                                         414 State Loop 92 LaGrange, TX 78945 (Fayette County)</t>
  </si>
  <si>
    <r>
      <t xml:space="preserve">Planning and design costs to renovate the interior and exterior of the historic Kreische House and Brewery to include water damage repairs and renovation of the cedar shake roof, structural elements, woodwork, floors, windows, stone work, finishes, historic furniture, and water diversion landscaping to protect the structures during flooding. </t>
    </r>
    <r>
      <rPr>
        <b/>
        <sz val="12"/>
        <color theme="1"/>
        <rFont val="Arial"/>
        <family val="2"/>
      </rPr>
      <t xml:space="preserve">Project also includes the cost to construct the roof. </t>
    </r>
  </si>
  <si>
    <t>114228</t>
  </si>
  <si>
    <t>Colorado Bend SP - Water Treatment Plant Replacement                                                                                                                                                    10 miles S of Bend on Gravel Rd Bend, TX 76824 (San Saba County)</t>
  </si>
  <si>
    <r>
      <rPr>
        <b/>
        <sz val="12"/>
        <color theme="1"/>
        <rFont val="Arial"/>
        <family val="2"/>
      </rPr>
      <t>Construction costs</t>
    </r>
    <r>
      <rPr>
        <sz val="11"/>
        <color theme="1"/>
        <rFont val="Calibri"/>
        <family val="2"/>
        <scheme val="minor"/>
      </rPr>
      <t xml:space="preserve"> </t>
    </r>
    <r>
      <rPr>
        <strike/>
        <sz val="12"/>
        <color theme="1"/>
        <rFont val="Arial"/>
        <family val="2"/>
      </rPr>
      <t>Planning and design costs</t>
    </r>
    <r>
      <rPr>
        <sz val="11"/>
        <color theme="1"/>
        <rFont val="Calibri"/>
        <family val="2"/>
        <scheme val="minor"/>
      </rPr>
      <t xml:space="preserve"> to replace the water treatment plant with a new system to include a storage tank and ground water well. </t>
    </r>
  </si>
  <si>
    <t>114243</t>
  </si>
  <si>
    <t>Pedernales Falls SP - Water and Wastewater System Upgrades                                                                                                                                                             2585 Park Road 6026 Johnson City, TX 78636 (Blanco County)</t>
  </si>
  <si>
    <t>Planning and design costs to upgrade the obsolete water treatment plant to include four septic fields, drain fields and the water filtration system, in order to save water resources and provide an adequate system capable of saving water resources while better serving park visitors.</t>
  </si>
  <si>
    <t>117260</t>
  </si>
  <si>
    <t>Ray Roberts Lake SP - Johnson Branch Unit Compost Toilet Replacements                                                                                                              100 PW 4137 Pilot Point 765258-8944 (Denton County)</t>
  </si>
  <si>
    <t>Replace seven obsolete compost toilets with modular vault toilets to serve several trail and camping areas and revise any pathways for ADA compliance.</t>
  </si>
  <si>
    <t>127438</t>
  </si>
  <si>
    <t xml:space="preserve">Lake Livingston SP - Marina Area and Fishing Pier Accessibility Upgrades and Repairs                                                                                                                                                                300 State Park Road 65 Livingston, TX 77351 (Polk County)                                                                                                                                                                         </t>
  </si>
  <si>
    <t>Planning and design costs to renovate the Marina Area and Fishing Pier to include: repairs to restrooms, courtesy dock, fueling stations, electrical and lighting systems, and the accessible routes between facilities and parking due to soil subsidence.</t>
  </si>
  <si>
    <t>114238</t>
  </si>
  <si>
    <t>Inks Lake SP - Headquarters Building Replacement - Planning and Design                                                                                                                                       3630 Pk Rd 4 W Burnet, TX 78611 (Burnett County)</t>
  </si>
  <si>
    <t xml:space="preserve">Planning and design costs to replace the under-sized headquarters building with one which includes an adequately-sized lobby and registration area and office, as well as additional restrooms, to meet staff and visitor needs.  Improve traffic flow around the headquarters site. </t>
  </si>
  <si>
    <t>117359</t>
  </si>
  <si>
    <t>McKinney Falls SP - Smith Visitor Center Facility and Exhibit Renovation                                                                                                                              5808 McKinney Falls Austin, TX 78744 (Travis County)</t>
  </si>
  <si>
    <t xml:space="preserve">Renovate the Smith Visitor Center including upgrading a learning center to serve as an interactive classroom with new interpretive exhibits to educate students and park visitors about the El Camino Real Trail. </t>
  </si>
  <si>
    <t>118102</t>
  </si>
  <si>
    <t>Bastrop SP - Shore Stabilization                                                                                                                                           100 Park Road 1 A Bastrop, TX 78602 (Bastrop County)</t>
  </si>
  <si>
    <t xml:space="preserve">Stabilization of shoreline adjacent to Cabins #1 and #12. </t>
  </si>
  <si>
    <t>127360</t>
  </si>
  <si>
    <t>Goliad SHS - Custodian's Cottage Renovation and Adaptive Reuse to Interpretive Facility                                                                                                                                        108 Park Rd Goliad, TX 77963-3206 (Goliad County)</t>
  </si>
  <si>
    <t>Renovate the CCC Custodian's Cottage to convert its use from administrative offices to an adequately-sized interpretive facility which will educate visitors about the El Camino Real Trail.  Renovations will include restoration of formal gardens and a new parking lot.</t>
  </si>
  <si>
    <t>126719</t>
  </si>
  <si>
    <t>Mustang Island SP - Campground and Day-Use Area Restroom Replacements                                                                                                                                                     17047 State Hwy 36 Port Aransas, TX 78373 (Nueces County)</t>
  </si>
  <si>
    <t xml:space="preserve">Replace two obsolete restrooms with one large restroom complex. The scope of work includes a new forty-four fixture count restroom facility, five new host sites, all associated site work, utilities, parking, and the hazmat removal and demolition of the existing restroom. </t>
  </si>
  <si>
    <t>126912</t>
  </si>
  <si>
    <t>Caddo Lake SP - Water System Upgrade                                                                                                                                                                245 Park Rd 2 Karnack, TX (Harrison county)</t>
  </si>
  <si>
    <t>Planning and design costs to upgrade domestic water source to treat for excessive amounts of iron in the water and prevent further damage to plumbing fixtures throughout the park.  Repairs include new storage tanks, pump systems, gas chlorination system, iron removal filter, refurbished hydro pneumatic tank, electrical improvements, and a pump house.</t>
  </si>
  <si>
    <t>117106</t>
  </si>
  <si>
    <t>Indian Lodge - Exterior Plaster and HVAC Replacement                                                                                                                TX Hwy 118 N, Park Rd 3 Fort Davis, TX 79734 (Jeff Davis County)</t>
  </si>
  <si>
    <t xml:space="preserve">Renovate the historic facility to include exterior plaster repairs and replace obsolete HVAC units with energy-efficient systems.  </t>
  </si>
  <si>
    <t>115356</t>
  </si>
  <si>
    <t>Choke Canyon State Park (South Shore Unit) - Boat Ramp                                                                                                                                    358 Recreation Rd 8  Calliham, TX 78007 (Live Oak County)</t>
  </si>
  <si>
    <t>Repair boat ramp which may include accessibility upgrades, courtesy docks, piers and renovation of existing facilities.</t>
  </si>
  <si>
    <t>115389</t>
  </si>
  <si>
    <t>Fort Parker State Park - Boat Ramp                                                                                                                                       194 Park Rd 28 Mexia, Tx 76667 (Limestone County)</t>
  </si>
  <si>
    <t>116036</t>
  </si>
  <si>
    <t>Inks Lake State Park - Boat Ramp                                                                                                                                       3630 Pk Rd 4 W Burnet, TX 78611 (Burnett County)</t>
  </si>
  <si>
    <t xml:space="preserve">Repair boat ramp which may include accessibility upgrades, courtesy docks, piers and renovation of existing facilities. (Project on Hold), TPWD did not receive a qualified construction bid in FY17 so funds for the project were lost due to lack of UB authority. </t>
  </si>
  <si>
    <t>117036</t>
  </si>
  <si>
    <t>Ray Roberts Lake SP - Isle du Bois Unit  - Boat Ramp                                                                                                              100 PW 4137 Pilot Point 765258-8944 (Denton County)</t>
  </si>
  <si>
    <t>117503</t>
  </si>
  <si>
    <t>Inks Lake SP - Multiple Restroom Replacements                                                                                                                                          3630 Pk Rd 4 W Burnet, TX 78611 (Burnett County)</t>
  </si>
  <si>
    <t xml:space="preserve">Replace four public restroom complexes. Scope of work also includes development of utilities and parking. Sanitary complexes to include showers and development of utilities and parking. Structures will be site-built and designed to meet all accessibility, building code, and public health requirements. Building materials to be vandal resistant and assist in facility clean up and longevity.  </t>
  </si>
  <si>
    <t>117495</t>
  </si>
  <si>
    <t>Albert and Bessie Kronkosky SNA - Public Use Development - Planning and Design                                                                                                                                                                                                                                                                                                                                                                                7690 Hwy 46 West Pipe Creek, TX 78063 (Bandera County)</t>
  </si>
  <si>
    <t>Advance planning costs to develop newly acquired site and install infrastructure, including utilities, parking, roadways, restrooms, toilets, and a fee collection booth at headquarters.  Site development would allow public access and would meet public use needs as required by the land use agreement, which would generate revenue and provide significant outdoor opportunities.</t>
  </si>
  <si>
    <t>127510</t>
  </si>
  <si>
    <t>Stephen F Austin SHS - Wastewater Treatment Plant Equalization Basin Installation                                                                                                                                                                                                                                                                                                                                                                               3 miles E of Sealy on IH 10 San Felipe, TX 77473-0125 (Austin County)</t>
  </si>
  <si>
    <r>
      <rPr>
        <b/>
        <sz val="12"/>
        <color theme="1"/>
        <rFont val="Arial"/>
        <family val="2"/>
      </rPr>
      <t xml:space="preserve">Construction costs </t>
    </r>
    <r>
      <rPr>
        <strike/>
        <sz val="12"/>
        <color theme="1"/>
        <rFont val="Arial"/>
        <family val="2"/>
      </rPr>
      <t>Planning and design costs</t>
    </r>
    <r>
      <rPr>
        <sz val="11"/>
        <color theme="1"/>
        <rFont val="Calibri"/>
        <family val="2"/>
        <scheme val="minor"/>
      </rPr>
      <t xml:space="preserve"> to install equalization basin at wastewater treatment plant in order to provide adequate pace flow into the plant during peak usage. </t>
    </r>
  </si>
  <si>
    <t>118450</t>
  </si>
  <si>
    <t>Buescher SP - Boundary Fence Replacement - Fire Recovery                                                                                                                                                                                                                                                                                                                                                                                                                                                         100 Park Road 1E Smithville, TX 78957-0075 (Bastrop County)</t>
  </si>
  <si>
    <t xml:space="preserve">Replace approximately 7.5 miles of boundary fence around Buescher State Park and along Park Road 1-C, a majority of which sustained significant damage or was totally destroyed in a wildfire that began mid October 2015.  </t>
  </si>
  <si>
    <t>118414</t>
  </si>
  <si>
    <t>Lake Whitney SP - Camp Loop Restroom - Flood Recovery                                                                                                                                                                                                                                                                                                                                                                                                                   433 FM 1244 Whitney, TX 76692 (Hill County)</t>
  </si>
  <si>
    <t>Restore Restroom #5 at Area E's interior finishes and critical structural components prior to re-opening the facility which was damaged in the 2016 Flood.</t>
  </si>
  <si>
    <t>137395</t>
  </si>
  <si>
    <t>McKinney Falls SP - Restroom #4 Upper Falls North - Flood Recovery                                                                                                                                                                                                                                                                                                                                                                                                           5808 McKinney Falls Pkwy Austin, TX 78744 (Travis County)</t>
  </si>
  <si>
    <t>Repair interior and exterior finishes damaged by the flood.  Work will also address major mechanical, electrical and plumbing systems needed to restore full function of the restroom facility.</t>
  </si>
  <si>
    <t>128233</t>
  </si>
  <si>
    <t>Stephen F Austin SHS - Water Tank Repairs                                                                                                                                                                                                  3 miles E of Sealy on IH 10 San Felipe, TX 77473-0125 (Austin County)</t>
  </si>
  <si>
    <t xml:space="preserve">Pressure wash and repaint elevated water tank per TCEQ regulations. </t>
  </si>
  <si>
    <t>124545</t>
  </si>
  <si>
    <t>Huntsville SP - Dam Repair                                                                                                                                                                                              565 Park Road 40 W Huntsville, TX 77342-0508 (Walker County)</t>
  </si>
  <si>
    <t xml:space="preserve">Fortify and repair the earthen embankment and spillway. </t>
  </si>
  <si>
    <t>132907</t>
  </si>
  <si>
    <t>Bastrop SP - Group Barracks Complex Renovation                                                                                                                  100 Park road 1 A Bastrop, TX 78602 (Bastrop County)</t>
  </si>
  <si>
    <t>Renovate the Group Barracks Complex, which includes four dormitory buildings and one group dinning hall. The existing obsolete restroom will be demolished; restroom/shower facilities will be added to each dormitory facility. The renovations include updating of all mechanicals, plumbing, electrical, and site modifications to become code compliant and improve visitor experience.</t>
  </si>
  <si>
    <t>125986</t>
  </si>
  <si>
    <t xml:space="preserve">Port Isabel Lighthouse - Light house repairs; replace corroded metal                                                                                                                                421 East Queen Isabella Blvd Port Isabel, TX 78578 (Cameron County) </t>
  </si>
  <si>
    <t>Repair and/or replace corroded exterior metal components on the Port Isabel Lighthouse at the Watch room and Lantern Levels and repaint lighthouse exterior.</t>
  </si>
  <si>
    <t>137824</t>
  </si>
  <si>
    <t>Longhorn Caverns - Communications System and Surge Protection                                                                                                                                              6211 Park Rd 4 So. Burnet, TX 78611 (Burnet County)</t>
  </si>
  <si>
    <t>Install communication system for the cavern to protect the public in the event of an emergency.</t>
  </si>
  <si>
    <t>134232</t>
  </si>
  <si>
    <t>Hill Country SNA - Replace Well at Group Lodge                                                                                                            10600 Bandera Creed Rd Bandera, TX 78003 (Bandera County)</t>
  </si>
  <si>
    <t>Install water system at group lodge to provide potable water to guests.</t>
  </si>
  <si>
    <t>134239</t>
  </si>
  <si>
    <t>Lost Maples SNA - Replace Potable Water Storage Tank                                                                                                                                                                    37221 FM 187 Vanderpool, TX 78885 (Bandera County)</t>
  </si>
  <si>
    <t>Replace deteriorating drinking water storage tank with a new system in order to address a high iron content in the facility's water supply and meet TCEQ regulations.</t>
  </si>
  <si>
    <t>137394</t>
  </si>
  <si>
    <t>McKinney Falls SP - Smith Visitor's Center Flood Damage Repairs                                                                                                                                                           5808 McKinney Falls Austin, TX 78744 (Travis County)</t>
  </si>
  <si>
    <t>Repair all interior finishes, associated mechanical, electrical, and plumbing systems damaged by flood waters.  Reconstruct the interior restroom to meet TDLR standards.</t>
  </si>
  <si>
    <t>136423</t>
  </si>
  <si>
    <t>Davis Mountains SP - Communications Bldg. Repairs                                                                                                                    TX HWY 118 N, Park Rd 3 Fort Davis, TX 79734 (Jeff Davis County)</t>
  </si>
  <si>
    <t>Replace fire damaged radio house with a permanent facility to maintain park radio communications within the park and region.</t>
  </si>
  <si>
    <t>112741</t>
  </si>
  <si>
    <t>Tyler SP - Headquarters Replacement                                                                                                                                       789 Park Rd 16 Tyler, TX 75706-9141 (Smith County)</t>
  </si>
  <si>
    <t>Planning and design cost for replacing the headquarters facility with new, adequately-sized ADA-compliant building, road, parking lot, and entrance.</t>
  </si>
  <si>
    <t>118540</t>
  </si>
  <si>
    <t>Devil's River SP - New Visitor Check-in Building and Remodel of Existing Lodge.                                                                                                         101 N. Sweeten Street Rocksprings, TX 78880 (Edward County)</t>
  </si>
  <si>
    <t xml:space="preserve">Planning and design costs to develop the newly acquired south unit. </t>
  </si>
  <si>
    <t>126107</t>
  </si>
  <si>
    <t>San Jacinto Battleground SHS - Reflection Pool Structural Assessment                                                                                                                                                     3523 Independence Parkway S LaPorte, TX 77571 (Harris County)</t>
  </si>
  <si>
    <t xml:space="preserve">Professional engineering report and assessment for stabilizing and repairing the retaining walls around the reflecting pool. </t>
  </si>
  <si>
    <t>115897</t>
  </si>
  <si>
    <t>Palo Duro Canyon SP - Repairs to Juniper Camp Loop                                         13 Miles E of Canyon at end of Hwy 217 Canyon, TX 79015 (Randall County)</t>
  </si>
  <si>
    <t>Repairs to existing facilities and address storm water drainage issues around the buildings.</t>
  </si>
  <si>
    <t>115900</t>
  </si>
  <si>
    <t>Caddo Lake SP - Restroom Replacement                                                      245 Park Rd 2 Karnack, TX (Harrison county)</t>
  </si>
  <si>
    <t>117585</t>
  </si>
  <si>
    <t>Statewide - Unspecified Radio Tower Assessments</t>
  </si>
  <si>
    <t>Perform repairs on the 35 remotely-located, active TPWD radio tower sites, towers, and building structures supporting the radio equipment.  Repairs will maintain Federal Communications Commission compliance and will meet obligations to maintain the towers and sites as part of lease agreements.</t>
  </si>
  <si>
    <t>128106</t>
  </si>
  <si>
    <t>Palmetto SP - Group Camp Area Erosion Control                                                78 Park Road 11 South Gonzales, TX 78629 (Gonzalez County)</t>
  </si>
  <si>
    <t>Planning and assessment needed to prepare a Preliminary Engineering Report (PER) of riverbank erosion and stabilization recommendations and final repairs  below the Group Camp Area.  Planning and Design will be funded with 18/19 funds.</t>
  </si>
  <si>
    <t>128197</t>
  </si>
  <si>
    <t>Galveston Island SP - Repair Historical Residences                                             14901 FM 3005 Galveston, TX 77554 (Galveston County)</t>
  </si>
  <si>
    <t xml:space="preserve">Repairs and upgrades to the historic Stewart House and Ranch House. </t>
  </si>
  <si>
    <t>132416</t>
  </si>
  <si>
    <t>Hill Country SNA - Water System Replacement and Distribution                         10600 Bandera Creed Rd Bandera, TX 78003 (Bandera County)</t>
  </si>
  <si>
    <t>Replace existing water facilities with a new water distribution network.  Add a water treatment system to the main existing well, creating a Public Water System.</t>
  </si>
  <si>
    <t>134236</t>
  </si>
  <si>
    <t>Garner SP - Wastewater Treatment Plant Replacement                                   US 83 N Concan, TX 78838 (Uvalde County)</t>
  </si>
  <si>
    <t>Replace the undersized, leaking wastewater treatment plant with a modernized and efficient system.</t>
  </si>
  <si>
    <t>137357</t>
  </si>
  <si>
    <t>Balmorhea SP - Repair Motel Roofs and Replace Laundry Facility                         9207 H. 17S Toyahvale, TX (Reeves County)</t>
  </si>
  <si>
    <t>Replace the CCC motel building's damaged clay tile roof, and repair critical structural, mechanical, electrical and plumbing systems concealed in the attic space.</t>
  </si>
  <si>
    <t>110005</t>
  </si>
  <si>
    <t>Bastrop SP - CCC Pool Repairs                                                                     100 Park Road 1 A Bastrop, TX 78602 (Bastrop County)</t>
  </si>
  <si>
    <t xml:space="preserve">Planning, Design and Repairs to the CCC Pool water treatment, pumping and distribution system.  Project will assess overall leaks within the pool's aging pumping/piping system to include the overall pool liner structure as necessary.  </t>
  </si>
  <si>
    <t>TBD</t>
  </si>
  <si>
    <t>Wyler Aerial Tramway - Facility Upgrades                                                    1700 McKinley Drive, El Paso, TX 79931 (El Paso County)</t>
  </si>
  <si>
    <t>Replace obsolete FINCOR unit, cabin controls and PLC controller.  Tramway's original controls are past their intended service and recommended for replacement by the annual inspection.</t>
  </si>
  <si>
    <t>118517</t>
  </si>
  <si>
    <t>Lake Arrowhead SP - Wastewater Collection and Treatment System Repairs                                                                                                                     229 Park Road 63, Wichita Falls, TX 76310 (Clay County)</t>
  </si>
  <si>
    <t>Repairs to the Wastewater treatment plant and collection system; including full TCEQ Certifications and permitting of the plant.</t>
  </si>
  <si>
    <t>PPID 7451</t>
  </si>
  <si>
    <t>Big Bend Ranch SP - Building Renovations                                                   HCR 67 Box 33 Marfa, TX 79843 (Brewster and Presidio County)</t>
  </si>
  <si>
    <r>
      <rPr>
        <sz val="11"/>
        <color theme="1"/>
        <rFont val="Calibri"/>
        <family val="2"/>
        <scheme val="minor"/>
      </rPr>
      <t>Planning and Design</t>
    </r>
    <r>
      <rPr>
        <b/>
        <sz val="12"/>
        <color theme="1"/>
        <rFont val="Arial"/>
        <family val="2"/>
      </rPr>
      <t xml:space="preserve"> </t>
    </r>
    <r>
      <rPr>
        <sz val="11"/>
        <color theme="1"/>
        <rFont val="Calibri"/>
        <family val="2"/>
        <scheme val="minor"/>
      </rPr>
      <t>costs to renovate interior, exterior and utilities for the Big House and Superintendent's Residence.</t>
    </r>
  </si>
  <si>
    <t>116769</t>
  </si>
  <si>
    <t>Bastrop SP - Dam Replacement and Road Repairs                                                                                                                                            100 Park Road 1 A Bastrop, TX 78602 (Bastrop County)</t>
  </si>
  <si>
    <r>
      <rPr>
        <b/>
        <sz val="12"/>
        <rFont val="Arial"/>
        <family val="2"/>
      </rPr>
      <t>2015 and 2016 Weather Related (State Parks)</t>
    </r>
    <r>
      <rPr>
        <sz val="12"/>
        <color theme="3"/>
        <rFont val="Arial"/>
        <family val="2"/>
      </rPr>
      <t xml:space="preserve"> </t>
    </r>
    <r>
      <rPr>
        <sz val="11"/>
        <color theme="1"/>
        <rFont val="Calibri"/>
        <family val="2"/>
        <scheme val="minor"/>
      </rPr>
      <t>- Replace the breached dam and repair roads due to the 2015 memorial day flooding.</t>
    </r>
  </si>
  <si>
    <t>128269</t>
  </si>
  <si>
    <t>Cedar Hill SP - Facility Repairs - Flood Recovery                                                                                                                                                                                                                                                                                                                                                                                                                                                                 1570 FM 1382 Cedar Hill, TX 75104 (Dallas County)</t>
  </si>
  <si>
    <r>
      <rPr>
        <b/>
        <sz val="12"/>
        <rFont val="Arial"/>
        <family val="2"/>
      </rPr>
      <t xml:space="preserve">2015 and 2016 Weather Related (State Parks) </t>
    </r>
    <r>
      <rPr>
        <sz val="11"/>
        <color theme="1"/>
        <rFont val="Calibri"/>
        <family val="2"/>
        <scheme val="minor"/>
      </rPr>
      <t xml:space="preserve">- Repair the Day Use Swim Beach, replacement of multiple restrooms, a pavilion and overall shoreline reinforcement which were damaged by the multiple flooding events in 2015 and 2016. </t>
    </r>
  </si>
  <si>
    <t>128301</t>
  </si>
  <si>
    <t>Lake Somerville SP - Birch Creek Unit - Facility Repairs - Flood Recovery                                                                                                                                                                                                                                                                                                                                                                                                                                               14222 Park Road 57 Somerville, TX 77879-9713 (Burleson County)</t>
  </si>
  <si>
    <r>
      <rPr>
        <b/>
        <sz val="12"/>
        <rFont val="Arial"/>
        <family val="2"/>
      </rPr>
      <t xml:space="preserve">2015 and 2016 Weather Related (State Parks) </t>
    </r>
    <r>
      <rPr>
        <sz val="11"/>
        <color theme="1"/>
        <rFont val="Calibri"/>
        <family val="2"/>
        <scheme val="minor"/>
      </rPr>
      <t xml:space="preserve">- Construction costs to repair facilities in the Birch Creek Unit day use area. Planning and Design of Repairs to the Cedar Elm camping area, the Old Hickory and Bucktail bridge(s) which were damaged by multiple flooding events in 2015 and 2016. </t>
    </r>
  </si>
  <si>
    <t>128322</t>
  </si>
  <si>
    <t>Lake Somerville SP - Nails Creek Unit - Facility Repairs - Flood Recovery                                                                                                                                                                                                                                                                                                                                                                                                                        6280 FM 180 Ledbetter, TX 78946-9512 (Lee County)</t>
  </si>
  <si>
    <r>
      <rPr>
        <b/>
        <sz val="12"/>
        <rFont val="Arial"/>
        <family val="2"/>
      </rPr>
      <t>2015 and 2016 Weather Related</t>
    </r>
    <r>
      <rPr>
        <b/>
        <sz val="12"/>
        <color theme="1"/>
        <rFont val="Arial"/>
        <family val="2"/>
      </rPr>
      <t xml:space="preserve"> (State Parks)</t>
    </r>
    <r>
      <rPr>
        <sz val="11"/>
        <color theme="1"/>
        <rFont val="Calibri"/>
        <family val="2"/>
        <scheme val="minor"/>
      </rPr>
      <t xml:space="preserve"> - </t>
    </r>
    <r>
      <rPr>
        <b/>
        <sz val="12"/>
        <color theme="1"/>
        <rFont val="Arial"/>
        <family val="2"/>
      </rPr>
      <t>Construction</t>
    </r>
    <r>
      <rPr>
        <sz val="11"/>
        <color theme="1"/>
        <rFont val="Calibri"/>
        <family val="2"/>
        <scheme val="minor"/>
      </rPr>
      <t xml:space="preserve"> costs to restore public access facilities (Fish Cleaning Stations) in the day use area.  </t>
    </r>
    <r>
      <rPr>
        <b/>
        <sz val="12"/>
        <color theme="1"/>
        <rFont val="Arial"/>
        <family val="2"/>
      </rPr>
      <t>Planning and Design</t>
    </r>
    <r>
      <rPr>
        <sz val="11"/>
        <color theme="1"/>
        <rFont val="Calibri"/>
        <family val="2"/>
        <scheme val="minor"/>
      </rPr>
      <t xml:space="preserve"> of repairs to the Cedar Creek camping area, and the Boat Ramp camping area which were damaged by the multiple flooding events in 2015 and 2016. </t>
    </r>
  </si>
  <si>
    <t>128323</t>
  </si>
  <si>
    <t>Lake Somerville SP - Trailway - Bridge Repairs- Flood Recovery                                                                                                                                                                                                                                                                                                                                                                                                                    14222 Park Road 57 Somerville, TX 77879-9713 (Burleson County)</t>
  </si>
  <si>
    <r>
      <rPr>
        <b/>
        <sz val="12"/>
        <rFont val="Arial"/>
        <family val="2"/>
      </rPr>
      <t>2015 and 2016 Weather Related</t>
    </r>
    <r>
      <rPr>
        <b/>
        <sz val="12"/>
        <color theme="1"/>
        <rFont val="Arial"/>
        <family val="2"/>
      </rPr>
      <t xml:space="preserve"> (State Parks) - Planning and Design </t>
    </r>
    <r>
      <rPr>
        <sz val="11"/>
        <color theme="1"/>
        <rFont val="Calibri"/>
        <family val="2"/>
        <scheme val="minor"/>
      </rPr>
      <t xml:space="preserve">of repairs to multiple bridges, culverts, and access ways along the Somerville Trailway that were damaged by multiple flooding events in 2015 and 2016. </t>
    </r>
    <r>
      <rPr>
        <b/>
        <sz val="12"/>
        <color theme="5"/>
        <rFont val="Arial"/>
        <family val="2"/>
      </rPr>
      <t>(On Hold)</t>
    </r>
  </si>
  <si>
    <t>118477</t>
  </si>
  <si>
    <t>Lake Whitney SP - Erosion Repairs - Flood Recovery                                                                                                                                                                                                                                                                                                                                                                                                                                                      433 FM 1244 Whitney, TX 76692 (Hill County)</t>
  </si>
  <si>
    <r>
      <rPr>
        <b/>
        <sz val="12"/>
        <rFont val="Arial"/>
        <family val="2"/>
      </rPr>
      <t>2015 and 2016 Weather Related</t>
    </r>
    <r>
      <rPr>
        <b/>
        <sz val="12"/>
        <color theme="1"/>
        <rFont val="Arial"/>
        <family val="2"/>
      </rPr>
      <t xml:space="preserve"> (State Parks</t>
    </r>
    <r>
      <rPr>
        <sz val="11"/>
        <color theme="1"/>
        <rFont val="Calibri"/>
        <family val="2"/>
        <scheme val="minor"/>
      </rPr>
      <t xml:space="preserve">) - </t>
    </r>
    <r>
      <rPr>
        <b/>
        <sz val="12"/>
        <rFont val="Arial"/>
        <family val="2"/>
      </rPr>
      <t>Planning and Design</t>
    </r>
    <r>
      <rPr>
        <sz val="11"/>
        <color theme="1"/>
        <rFont val="Calibri"/>
        <family val="2"/>
        <scheme val="minor"/>
      </rPr>
      <t xml:space="preserve"> of erosion damage, a boat ramp, and address soil stabilization that resulted from the multiple 2016 flood events.  </t>
    </r>
  </si>
  <si>
    <t>118476</t>
  </si>
  <si>
    <t>Lake Whitney SP - Facilities Repairs - Flood Recovery                                                                                                                                                                                                                                                                                                                                                                                                                                          433 FM 1244 Whitney, TX 76692 (Hill County)</t>
  </si>
  <si>
    <r>
      <rPr>
        <b/>
        <sz val="12"/>
        <rFont val="Arial"/>
        <family val="2"/>
      </rPr>
      <t>2015 and 2016 Weather Related</t>
    </r>
    <r>
      <rPr>
        <b/>
        <sz val="12"/>
        <color theme="1"/>
        <rFont val="Arial"/>
        <family val="2"/>
      </rPr>
      <t xml:space="preserve"> (State Parks) </t>
    </r>
    <r>
      <rPr>
        <sz val="11"/>
        <color theme="1"/>
        <rFont val="Calibri"/>
        <family val="2"/>
        <scheme val="minor"/>
      </rPr>
      <t xml:space="preserve">- </t>
    </r>
    <r>
      <rPr>
        <b/>
        <sz val="12"/>
        <rFont val="Arial"/>
        <family val="2"/>
      </rPr>
      <t xml:space="preserve">Planning and Design </t>
    </r>
    <r>
      <rPr>
        <sz val="11"/>
        <color theme="1"/>
        <rFont val="Calibri"/>
        <family val="2"/>
        <scheme val="minor"/>
      </rPr>
      <t xml:space="preserve">to Repair of limited facilities (restroom #3, restroom #4, and several shade shelter replacements) at key areas damaged during multiple 2016 flood events.  Planning and design for the remainder of the impacted areas that include the Towash shelter loop, day use area, the group camp &amp; dinning hall, and all shade shelters. </t>
    </r>
  </si>
  <si>
    <t>Mother Neff SP - Restroom and CCC Rock Tabernacle Repairs and Stabilization  1680 TX 236 HWY Moody, TX 76557 (Coryell County)</t>
  </si>
  <si>
    <r>
      <rPr>
        <b/>
        <sz val="12"/>
        <rFont val="Arial"/>
        <family val="2"/>
      </rPr>
      <t>2015 and 2016 Weather Related</t>
    </r>
    <r>
      <rPr>
        <sz val="11"/>
        <color theme="1"/>
        <rFont val="Calibri"/>
        <family val="2"/>
        <scheme val="minor"/>
      </rPr>
      <t xml:space="preserve"> </t>
    </r>
    <r>
      <rPr>
        <b/>
        <sz val="12"/>
        <color theme="1"/>
        <rFont val="Arial"/>
        <family val="2"/>
      </rPr>
      <t xml:space="preserve">(State Parks) </t>
    </r>
    <r>
      <rPr>
        <sz val="11"/>
        <color theme="1"/>
        <rFont val="Calibri"/>
        <family val="2"/>
        <scheme val="minor"/>
      </rPr>
      <t>-</t>
    </r>
    <r>
      <rPr>
        <b/>
        <sz val="12"/>
        <color theme="1"/>
        <rFont val="Arial"/>
        <family val="2"/>
      </rPr>
      <t xml:space="preserve"> </t>
    </r>
    <r>
      <rPr>
        <sz val="11"/>
        <color theme="1"/>
        <rFont val="Calibri"/>
        <family val="2"/>
        <scheme val="minor"/>
      </rPr>
      <t xml:space="preserve">Replace day use restroom with a new CXT and stabilization of 4000 sq. ft. CCC built tabernacle. Work includes structural, wood, and masonry repairs, reroofing, and site construction.  </t>
    </r>
    <r>
      <rPr>
        <b/>
        <sz val="12"/>
        <color theme="5"/>
        <rFont val="Arial"/>
        <family val="2"/>
      </rPr>
      <t>(On Hold)</t>
    </r>
  </si>
  <si>
    <t>128302</t>
  </si>
  <si>
    <t>Ray Roberts Lake SP - Complex Wide- Site Repairs - Flood Recovery                                                                                                                                                                                                                                                                                                                                                                                                                       100 PW 4137 Pilot Point, TX 76258-8944 (Denton County)</t>
  </si>
  <si>
    <r>
      <rPr>
        <b/>
        <sz val="12"/>
        <rFont val="Arial"/>
        <family val="2"/>
      </rPr>
      <t>2015 and 2016 Weather Related</t>
    </r>
    <r>
      <rPr>
        <sz val="11"/>
        <color theme="1"/>
        <rFont val="Calibri"/>
        <family val="2"/>
        <scheme val="minor"/>
      </rPr>
      <t xml:space="preserve"> </t>
    </r>
    <r>
      <rPr>
        <b/>
        <sz val="12"/>
        <color theme="1"/>
        <rFont val="Arial"/>
        <family val="2"/>
      </rPr>
      <t>(State Parks)</t>
    </r>
    <r>
      <rPr>
        <sz val="11"/>
        <color theme="1"/>
        <rFont val="Calibri"/>
        <family val="2"/>
        <scheme val="minor"/>
      </rPr>
      <t xml:space="preserve"> -  Repair concrete walks, shoreline stabilization, playground areas, and the green belt trail which was damaged during the multiple flooding events in 2015 and 2016. </t>
    </r>
  </si>
  <si>
    <t xml:space="preserve">Statewide - Unspecified State Park Flood Recovery </t>
  </si>
  <si>
    <r>
      <rPr>
        <b/>
        <sz val="12"/>
        <rFont val="Arial"/>
        <family val="2"/>
      </rPr>
      <t>2015 and 2016 Weather Related</t>
    </r>
    <r>
      <rPr>
        <sz val="12"/>
        <rFont val="Arial"/>
        <family val="2"/>
      </rPr>
      <t xml:space="preserve"> </t>
    </r>
    <r>
      <rPr>
        <b/>
        <sz val="12"/>
        <rFont val="Arial"/>
        <family val="2"/>
      </rPr>
      <t>(State Parks)</t>
    </r>
    <r>
      <rPr>
        <sz val="11"/>
        <color theme="1"/>
        <rFont val="Calibri"/>
        <family val="2"/>
        <scheme val="minor"/>
      </rPr>
      <t xml:space="preserve">- Hazardous tree removal from the multiple flooding events in 2015 and 2016. </t>
    </r>
  </si>
  <si>
    <t>128406</t>
  </si>
  <si>
    <t>Stephen F Austin SHS - Facility Repairs - Flood Recovery                                                                                                                                                                                                                                                                                                                                                                                                                                                                                 3 miles E of Sealy on IH 10 San Felipe, TX 77473-0125 (Austin County)</t>
  </si>
  <si>
    <r>
      <rPr>
        <b/>
        <sz val="12"/>
        <rFont val="Arial"/>
        <family val="2"/>
      </rPr>
      <t>2015 and 2016 Weather Related (State Parks)</t>
    </r>
    <r>
      <rPr>
        <b/>
        <sz val="12"/>
        <color theme="3"/>
        <rFont val="Arial"/>
        <family val="2"/>
      </rPr>
      <t xml:space="preserve"> </t>
    </r>
    <r>
      <rPr>
        <sz val="11"/>
        <color theme="1"/>
        <rFont val="Calibri"/>
        <family val="2"/>
        <scheme val="minor"/>
      </rPr>
      <t xml:space="preserve">- Repair mini cabin(s), screen shelter(s), group dining hall(s), staff residence, the Bullinger Creek bunkhouse, the Nature Center, and multiple restrooms that were damaged during the 2016 flood. </t>
    </r>
  </si>
  <si>
    <t>Statewide - Unspecified State Park Harvey Recovery</t>
  </si>
  <si>
    <r>
      <rPr>
        <b/>
        <sz val="12"/>
        <color theme="5"/>
        <rFont val="Arial"/>
        <family val="2"/>
      </rPr>
      <t>HARVEY</t>
    </r>
    <r>
      <rPr>
        <sz val="11"/>
        <color theme="1"/>
        <rFont val="Calibri"/>
        <family val="2"/>
        <scheme val="minor"/>
      </rPr>
      <t xml:space="preserve"> - Emergency funding reserved and redirected to address state park 2017 Harvey damages. Now that comprehensive damage assessments have been completed, individual projects (by site) are now set up. </t>
    </r>
  </si>
  <si>
    <t>Brazos Bend SP - Facility Repairs - Harvey Damage Recovery</t>
  </si>
  <si>
    <r>
      <rPr>
        <b/>
        <sz val="12"/>
        <color theme="5"/>
        <rFont val="Arial"/>
        <family val="2"/>
      </rPr>
      <t>HARVEY</t>
    </r>
    <r>
      <rPr>
        <sz val="11"/>
        <color theme="1"/>
        <rFont val="Calibri"/>
        <family val="2"/>
        <scheme val="minor"/>
      </rPr>
      <t xml:space="preserve"> - Planning and Design to repair levee </t>
    </r>
  </si>
  <si>
    <t>118686</t>
  </si>
  <si>
    <t>Buescher SP - CCC Dam Spillway Restoration  - Harvey Recovery                                                                                                                                                                                                     100 Park Road 1E, Smithville, TX 78957</t>
  </si>
  <si>
    <r>
      <rPr>
        <b/>
        <sz val="12"/>
        <color theme="5"/>
        <rFont val="Arial"/>
        <family val="2"/>
      </rPr>
      <t>HARVEY</t>
    </r>
    <r>
      <rPr>
        <sz val="11"/>
        <color theme="1"/>
        <rFont val="Calibri"/>
        <family val="2"/>
        <scheme val="minor"/>
      </rPr>
      <t xml:space="preserve"> - Planning and Design/Interim repairs to the CCC Dam Spillway damaged during the 2017 hurricane event.  Significant erosion occurred on downstream slope of the Dam spillway threatening the Safety of the Dam.  Project will assess damages, prepare construction documents and repair the damaged structure to meet TCEQ regulations.</t>
    </r>
  </si>
  <si>
    <t>1210062</t>
  </si>
  <si>
    <t>Goliad SP - Facility Repairs - Harvey Damage Recovery                                   108 Park Rd Goliad, TX 77963-3206 (Goliad County)</t>
  </si>
  <si>
    <r>
      <rPr>
        <b/>
        <sz val="12"/>
        <color theme="5"/>
        <rFont val="Arial"/>
        <family val="2"/>
      </rPr>
      <t>HARVEY</t>
    </r>
    <r>
      <rPr>
        <b/>
        <sz val="12"/>
        <color theme="1"/>
        <rFont val="Arial"/>
        <family val="2"/>
      </rPr>
      <t xml:space="preserve"> </t>
    </r>
    <r>
      <rPr>
        <sz val="11"/>
        <color theme="1"/>
        <rFont val="Calibri"/>
        <family val="2"/>
        <scheme val="minor"/>
      </rPr>
      <t xml:space="preserve">- Repair/renovate maintenance building </t>
    </r>
  </si>
  <si>
    <t>Goose Island SP - Facility Repairs - Harvey Recover                                   202 S Palmetto St., Rockport, TX 78382 (Aransas County)</t>
  </si>
  <si>
    <r>
      <rPr>
        <b/>
        <sz val="12"/>
        <color theme="5"/>
        <rFont val="Arial"/>
        <family val="2"/>
      </rPr>
      <t>HARVEY</t>
    </r>
    <r>
      <rPr>
        <b/>
        <sz val="12"/>
        <color theme="1"/>
        <rFont val="Arial"/>
        <family val="2"/>
      </rPr>
      <t xml:space="preserve"> </t>
    </r>
    <r>
      <rPr>
        <sz val="11"/>
        <color theme="1"/>
        <rFont val="Calibri"/>
        <family val="2"/>
        <scheme val="minor"/>
      </rPr>
      <t xml:space="preserve">- Construction costs to repair all Park Operational facilities, utility systems, Wooded Area Camping Loop, CCC Recreation Hall, Boat Ramp, Beach Side Camping facilities, Fishing pier, Wildlife viewing overlook, Day-use area, Beach Camping area/boardwalk, and the Big Tree area.  Project will prepare construction documents and repair damaged structures to include mold remediation and replacement of damaged interior finishes.  </t>
    </r>
  </si>
  <si>
    <t>128684</t>
  </si>
  <si>
    <t>Goose Island SP - Facility Repairs - Harvey Recovery                           202 S Palmetto St., Rockport, TX 78382 (Aransas County)</t>
  </si>
  <si>
    <r>
      <rPr>
        <b/>
        <sz val="12"/>
        <color theme="5"/>
        <rFont val="Arial"/>
        <family val="2"/>
      </rPr>
      <t xml:space="preserve">HARVEY </t>
    </r>
    <r>
      <rPr>
        <sz val="11"/>
        <color theme="1"/>
        <rFont val="Calibri"/>
        <family val="2"/>
        <scheme val="minor"/>
      </rPr>
      <t>- Roofing repairs to multiple facilities (Park HQ, Maintenance Shop, and Restrooms) throughout the park damaged during the 2017 hurricane event.  Project addressed immediate facility preservation to the building exterior needed to prevent additional water intrusion damage to interior finishes.</t>
    </r>
  </si>
  <si>
    <t>*</t>
  </si>
  <si>
    <t>128679</t>
  </si>
  <si>
    <r>
      <rPr>
        <b/>
        <sz val="12"/>
        <color theme="5"/>
        <rFont val="Arial"/>
        <family val="2"/>
      </rPr>
      <t>HARVEY</t>
    </r>
    <r>
      <rPr>
        <b/>
        <sz val="12"/>
        <color theme="1"/>
        <rFont val="Arial"/>
        <family val="2"/>
      </rPr>
      <t xml:space="preserve"> - </t>
    </r>
    <r>
      <rPr>
        <sz val="11"/>
        <color theme="1"/>
        <rFont val="Calibri"/>
        <family val="2"/>
        <scheme val="minor"/>
      </rPr>
      <t>Repair residence roof damaged during the 2017 hurricane event.  Project addressed immediate facility preservation to the building exterior necessary to prevent additional water intrusion damage including minimal interior finishes.</t>
    </r>
  </si>
  <si>
    <t>128702</t>
  </si>
  <si>
    <t>Mustang Island SP - Facility Repairs - Harvey Recovery                                                                                                                                                     17047 State Hwy 36 Port Aransas, TX 78373 (Nueces County)</t>
  </si>
  <si>
    <r>
      <rPr>
        <b/>
        <sz val="12"/>
        <color theme="5"/>
        <rFont val="Arial"/>
        <family val="2"/>
      </rPr>
      <t>HARVEY</t>
    </r>
    <r>
      <rPr>
        <b/>
        <sz val="12"/>
        <color theme="1"/>
        <rFont val="Arial"/>
        <family val="2"/>
      </rPr>
      <t xml:space="preserve"> - </t>
    </r>
    <r>
      <rPr>
        <sz val="11"/>
        <color theme="1"/>
        <rFont val="Calibri"/>
        <family val="2"/>
        <scheme val="minor"/>
      </rPr>
      <t xml:space="preserve">Construction costs to repair all Park Operational facilities (Headquarters, Residences and Maintenance yard), site utility systems, RV Camping Loop, Day-use and Beach area services.  Project will prepare construction documents and repair damaged structures to include mold remediation and replacement of damaged interior finishes. </t>
    </r>
  </si>
  <si>
    <r>
      <rPr>
        <b/>
        <sz val="12"/>
        <color theme="5"/>
        <rFont val="Arial"/>
        <family val="2"/>
      </rPr>
      <t>HARVEY</t>
    </r>
    <r>
      <rPr>
        <sz val="11"/>
        <color theme="1"/>
        <rFont val="Calibri"/>
        <family val="2"/>
        <scheme val="minor"/>
      </rPr>
      <t xml:space="preserve"> - Repairs to HQ and Maintenance Bldg. Office damaged during the 2017 hurricane event.  Project will assess damages, prepare construction documents and repair damaged to interior finishes.</t>
    </r>
  </si>
  <si>
    <t>128677</t>
  </si>
  <si>
    <t>Mustang Island SP - Facility Repairs - Harvey Recovery                                                                                                                                                  17047 State Hwy 36 Port Aransas, TX 78373 (Nueces County)</t>
  </si>
  <si>
    <r>
      <rPr>
        <b/>
        <sz val="12"/>
        <color theme="5"/>
        <rFont val="Arial"/>
        <family val="2"/>
      </rPr>
      <t xml:space="preserve">HARVEY </t>
    </r>
    <r>
      <rPr>
        <sz val="11"/>
        <color theme="1"/>
        <rFont val="Calibri"/>
        <family val="2"/>
        <scheme val="minor"/>
      </rPr>
      <t>- Roofing repairs to both Residences damaged during the 2017 hurricane event.  Project addressed immediate facility preservation to the building exterior necessary to prevent additional water intrusion damage to interior finishes.</t>
    </r>
  </si>
  <si>
    <t>128676</t>
  </si>
  <si>
    <t>Rockport Regional Office - Facility Repairs - Harvey Recovery                   715 Hwy 35 S, Rockport, TX 78382 (Aransas County)</t>
  </si>
  <si>
    <r>
      <rPr>
        <b/>
        <sz val="12"/>
        <color theme="5"/>
        <rFont val="Arial"/>
        <family val="2"/>
      </rPr>
      <t>HARVEY</t>
    </r>
    <r>
      <rPr>
        <sz val="11"/>
        <color theme="1"/>
        <rFont val="Calibri"/>
        <family val="2"/>
        <scheme val="minor"/>
      </rPr>
      <t xml:space="preserve"> - Repairs to the Headquarters facility damaged during the 2017 hurricane event.  Project will assess overall building damage, prepare construction documents and repair all interior damages including mold remediation and replacement of interior finishes.  Project includes replacement of an adjacent support office building and associated utility connections. All phases - Planning &amp; Design and Construction - will be funded with 18/19 funds consisting of actual construction activities to include all cost associated with the Bidding, Construction and Project Closeout phases.</t>
    </r>
  </si>
  <si>
    <t>128693</t>
  </si>
  <si>
    <t>Sheldon Lake SP - Facility Repairs - Harvey Recovery                                14320 Garrett Road, Houston, TX 77049 (Harris County)</t>
  </si>
  <si>
    <r>
      <rPr>
        <b/>
        <sz val="12"/>
        <color theme="5"/>
        <rFont val="Arial"/>
        <family val="2"/>
      </rPr>
      <t>HARVEY</t>
    </r>
    <r>
      <rPr>
        <b/>
        <sz val="12"/>
        <color theme="1"/>
        <rFont val="Arial"/>
        <family val="2"/>
      </rPr>
      <t xml:space="preserve"> - </t>
    </r>
    <r>
      <rPr>
        <sz val="11"/>
        <color theme="1"/>
        <rFont val="Calibri"/>
        <family val="2"/>
        <scheme val="minor"/>
      </rPr>
      <t>Repairs to facilities damaged during the 2017 hurricane event. Construction costs to repair the Park Headquarters, Residence, Acorn Annex and Wellhead.  Project will perform interior repairs to include mold remediation and replacement of damaged interior finishes. Construction - will be funded with 18/19 funds.</t>
    </r>
  </si>
  <si>
    <t>118692</t>
  </si>
  <si>
    <t>Statewide Radio Towers - Facility Repairs - Harvey Recovery</t>
  </si>
  <si>
    <r>
      <rPr>
        <b/>
        <sz val="12"/>
        <color theme="5"/>
        <rFont val="Arial"/>
        <family val="2"/>
      </rPr>
      <t xml:space="preserve">HARVEY </t>
    </r>
    <r>
      <rPr>
        <sz val="11"/>
        <color theme="1"/>
        <rFont val="Calibri"/>
        <family val="2"/>
        <scheme val="minor"/>
      </rPr>
      <t>- Emergency repairs to two radio towers damaged during the 2017 hurricane event.  Project assessed towers and equipment damages providing immediate repairs necessary to restore life safety communications.</t>
    </r>
  </si>
  <si>
    <t>190062</t>
  </si>
  <si>
    <t>Stephen F. Austin SP - Facility Repairs - Harvey Recovery                         San Felipe, TX 77473 (Austin County)</t>
  </si>
  <si>
    <r>
      <rPr>
        <b/>
        <sz val="12"/>
        <color theme="5"/>
        <rFont val="Arial"/>
        <family val="2"/>
      </rPr>
      <t>HARVEY</t>
    </r>
    <r>
      <rPr>
        <sz val="11"/>
        <color theme="1"/>
        <rFont val="Calibri"/>
        <family val="2"/>
        <scheme val="minor"/>
      </rPr>
      <t xml:space="preserve"> - State Park Managed Harvey Repairs </t>
    </r>
  </si>
  <si>
    <t>128683</t>
  </si>
  <si>
    <r>
      <rPr>
        <b/>
        <sz val="12"/>
        <color theme="5"/>
        <rFont val="Arial"/>
        <family val="2"/>
      </rPr>
      <t>HARVEY</t>
    </r>
    <r>
      <rPr>
        <b/>
        <sz val="12"/>
        <color theme="1"/>
        <rFont val="Arial"/>
        <family val="2"/>
      </rPr>
      <t xml:space="preserve"> - </t>
    </r>
    <r>
      <rPr>
        <sz val="11"/>
        <color theme="1"/>
        <rFont val="Calibri"/>
        <family val="2"/>
        <scheme val="minor"/>
      </rPr>
      <t>Repairs</t>
    </r>
    <r>
      <rPr>
        <b/>
        <sz val="12"/>
        <color theme="1"/>
        <rFont val="Arial"/>
        <family val="2"/>
      </rPr>
      <t xml:space="preserve"> </t>
    </r>
    <r>
      <rPr>
        <sz val="11"/>
        <color theme="1"/>
        <rFont val="Calibri"/>
        <family val="2"/>
        <scheme val="minor"/>
      </rPr>
      <t xml:space="preserve">to the Park Headquarters and Maintenance complex damaged during the 2017 hurricane event.  Project addressed immediate facility preservation to the building exteriors necessary to prevent additional water intrusion damage including minimal interior finishes.  Overall restoration is incorporated into the prior Weather Related event. </t>
    </r>
  </si>
  <si>
    <t>128695</t>
  </si>
  <si>
    <t>Village Creek SP - Facility Repairs - Harvey Recovery                                 8854 Park Road 74, Lumberton, TX 77657 (Hardin County)</t>
  </si>
  <si>
    <r>
      <rPr>
        <b/>
        <sz val="12"/>
        <color theme="5"/>
        <rFont val="Arial"/>
        <family val="2"/>
      </rPr>
      <t>HARVEY</t>
    </r>
    <r>
      <rPr>
        <sz val="11"/>
        <color theme="1"/>
        <rFont val="Calibri"/>
        <family val="2"/>
        <scheme val="minor"/>
      </rPr>
      <t xml:space="preserve"> - Repairs to the Cabin, Pavilion, and Pedestrian bridge damaged during the 2017 hurricane event.  Project will assess damages, provide a structural Preliminary Engineering Report for the Cabin, prepare construction documents and repair damaged structures. </t>
    </r>
  </si>
  <si>
    <t>114144</t>
  </si>
  <si>
    <t>Austin Headquarters Complex - HVAC Control System Replacement                                                                                                                                         4200 Smith School Road Austin, TX 78744 (Travis County)</t>
  </si>
  <si>
    <t>Replace the existing climate control system at Austin Headquarters Complex with an updated HVAC Management System which is supported by current industry vendors and allows for remote adjustments by the energy performance contractor.</t>
  </si>
  <si>
    <t>118669</t>
  </si>
  <si>
    <t>Austin Headquarters Complex - Multiple HVAC System Upgrades                         4200 Smith School Road Austin, TX 78744 (Travis County)</t>
  </si>
  <si>
    <t>Planning and design costs to upgrade and/or replace aging HVAC system(s) at the Austin HQ facilities.</t>
  </si>
  <si>
    <t>117417</t>
  </si>
  <si>
    <t>Austin Headquarters Complex - Construct Building D Roof Access                                                                                                                                         4200 Smith School Road Austin, TX 78744 (Travis County)</t>
  </si>
  <si>
    <t xml:space="preserve">Construct a Building D exterior stairway and fire escape as a secondary egress for safety purposes.  Build a storage building on Building D rooftop to  store tools, equipment, and materials used to service the rooftop equipment. </t>
  </si>
  <si>
    <t xml:space="preserve">TBD </t>
  </si>
  <si>
    <t>Austin Headquarters Complex - Unspecified Emergency Repairs                                                                                                                                                                                                                                                                                                                                                4200 Smith School Road Austin, TX 78744 (Travis County)</t>
  </si>
  <si>
    <t xml:space="preserve">Funding reserved to address Austin Headquarter Complex emergency repairs. </t>
  </si>
  <si>
    <t xml:space="preserve">General Revenue Dedicated - (Fund9) </t>
  </si>
  <si>
    <t xml:space="preserve">Statewide - Unspecified Fund9 Division Flood Recovery </t>
  </si>
  <si>
    <r>
      <rPr>
        <b/>
        <sz val="12"/>
        <color theme="1"/>
        <rFont val="Arial"/>
        <family val="2"/>
      </rPr>
      <t>2015 and 2016 Weather Related (Fund 9)</t>
    </r>
    <r>
      <rPr>
        <sz val="11"/>
        <color theme="1"/>
        <rFont val="Calibri"/>
        <family val="2"/>
        <scheme val="minor"/>
      </rPr>
      <t xml:space="preserve"> - Various WMA repairs resulting from the 2015 and 2016 floods included roads, fencing, and lake dams at Guadalupe Delta WMA, Kerr WMA, Gus Engeling WMA, and Fawcett WMA. </t>
    </r>
  </si>
  <si>
    <t>127570</t>
  </si>
  <si>
    <t>Brownsville Field Station - Replace Storage Building                                         95 Fish Hatchery Road, Brownsville, TX 78520 (Cameron County)</t>
  </si>
  <si>
    <t>Construct building addition to the Main Boat and Truck storage facility to increase secure storage capacity from five to twelve vehicles.</t>
  </si>
  <si>
    <t>General Revenue Dedicated - (SWFS)</t>
  </si>
  <si>
    <t>122081</t>
  </si>
  <si>
    <t>CCA Marine Development Center - Fish America Spawning Building and Ozone Water Purification System Replacement                                                                                                                                                                               4300 Waldron Road Corpus Christi, TX 78418 (Nueces County)</t>
  </si>
  <si>
    <t>Replace the under-sized, 30-year-old, Fish America spawning building with a new 4,000 square foot spawning building at the same location that will withstand the coastal elements.  Building will include staff offices and research space and a new ozone water purification system to replace the existing non-functioning ozone system.</t>
  </si>
  <si>
    <t>128535</t>
  </si>
  <si>
    <t xml:space="preserve">CCA Marine Development Center - Repairs to Ponds 1-10 Harvest Kettles                                                                                                                                                                                                                                                                                                                                                                                                                                                                       4300 Waldron Road Corpus Christi, TX 78418 (Nueces County)  </t>
  </si>
  <si>
    <t>Repair damaged concrete harvest kettles at Ponds 1-10. These ten ponds are original to the site and are in a stage of decay.  Repairs would include structural concrete work and efforts to minimize existing pond leaks.</t>
  </si>
  <si>
    <t>124743</t>
  </si>
  <si>
    <t>Dickinson Marine Lab - New Boat Storage Facility                                                                                                                                     1502 FM 517 E. Dickinson, TX 77539 (Galveston County)</t>
  </si>
  <si>
    <t>Install three metal boat storage buildings (4,960 square foot total) at the south, east and west sides of an existing paved storage area to secure the boats and protect from weather and vandalism.  Storage buildings shall include power and lighting.</t>
  </si>
  <si>
    <t>125873</t>
  </si>
  <si>
    <t>Dickinson Marine Lab - Roof Replacement                                                                                                                                     1502 FM 517 E. Dickinson, TX 77539 (Galveston County)</t>
  </si>
  <si>
    <t>Replace deteriorated office building roof.</t>
  </si>
  <si>
    <t>122405</t>
  </si>
  <si>
    <t>Perry R Bass Marine Research Station - Hatchery Replacement                                                                                                                HC 02, Box 385 FM 3280 Palacios TX 77465 (Matagorda County)</t>
  </si>
  <si>
    <t>Planning and Design for the renovation and/or replacement of facility buildings, utilities, ponds and infrastructure. In addition to the new hatchery design, project includes the planning and design for a new Seawater Intake System to feed the site's fish rearing ponds.</t>
  </si>
  <si>
    <t>128533</t>
  </si>
  <si>
    <t>Perry R Bass Marine Research Station - Replace Residences                                                                                                         HC 02, Box 385 FM 3280 Palacios TX 77465 (Matagorda County)</t>
  </si>
  <si>
    <t xml:space="preserve">Construction administration to complete (2) residence replacements. </t>
  </si>
  <si>
    <t>127861</t>
  </si>
  <si>
    <t>Rockport Annex - Boat Maintenance Shop Repairs      
824 S Fuqua St, Rockport, TX 78382 (Aransas County)</t>
  </si>
  <si>
    <t xml:space="preserve">Renovate existing and install new wall panels and repair roof leaks. </t>
  </si>
  <si>
    <t>124932</t>
  </si>
  <si>
    <t>Sea Center Texas - Fence Replacement                                                                                                                                                     300 Medical Drive Lake Jackson, TX 77566  (Brazoria County)</t>
  </si>
  <si>
    <t>Replace three miles of perimeter fencing in and around the facility with high game fence and an entry fence in order to protect the hatchery from wildlife and human intrusion.</t>
  </si>
  <si>
    <t>127758</t>
  </si>
  <si>
    <t>Sea Center Texas - Flounder Building                                                                                                                                                                                            300 Medical Drive Lake Jackson, Texas 77566 (Brazoria County)</t>
  </si>
  <si>
    <t xml:space="preserve">Construct new 3000 square foot flounder spawning building. Building will provide additional hatchery floor space for flounder bloodstock and incubation equipment and include a separate room for culture of live feeds. </t>
  </si>
  <si>
    <t>125983</t>
  </si>
  <si>
    <t>Sea Center Texas - Pond Electrical System Improvements                                                                                                                      300 Medical Drive Lake Jackson, Texas 77566  (Brazoria County)</t>
  </si>
  <si>
    <t>Upgrade obsolete electrical service systems at 36 ponds with modern and energy-efficient systems that will improve hatchery operations</t>
  </si>
  <si>
    <t>128687</t>
  </si>
  <si>
    <t>CCA Marine Development Center - Facility Repairs - Harvey Recovery                                                        4300 Waldron Road Corpus Christi, TX 78418 (Nueces County)</t>
  </si>
  <si>
    <r>
      <rPr>
        <b/>
        <sz val="12"/>
        <color theme="5"/>
        <rFont val="Arial"/>
        <family val="2"/>
      </rPr>
      <t xml:space="preserve">HARVEY </t>
    </r>
    <r>
      <rPr>
        <b/>
        <sz val="12"/>
        <color theme="1"/>
        <rFont val="Arial"/>
        <family val="2"/>
      </rPr>
      <t xml:space="preserve">- </t>
    </r>
    <r>
      <rPr>
        <sz val="11"/>
        <color theme="1"/>
        <rFont val="Calibri"/>
        <family val="2"/>
        <scheme val="minor"/>
      </rPr>
      <t xml:space="preserve">Repairs to facilities damaged during the 2017 hurricane event.  Project will replace damaged roofing at the Bass Bldg. and Shop bldg.    </t>
    </r>
  </si>
  <si>
    <t>190072</t>
  </si>
  <si>
    <r>
      <rPr>
        <b/>
        <sz val="12"/>
        <color theme="5"/>
        <rFont val="Arial"/>
        <family val="2"/>
      </rPr>
      <t>HARVEY</t>
    </r>
    <r>
      <rPr>
        <b/>
        <sz val="12"/>
        <color theme="1"/>
        <rFont val="Arial"/>
        <family val="2"/>
      </rPr>
      <t xml:space="preserve"> - </t>
    </r>
    <r>
      <rPr>
        <sz val="11"/>
        <color theme="1"/>
        <rFont val="Calibri"/>
        <family val="2"/>
        <scheme val="minor"/>
      </rPr>
      <t>Coastal Fisheries Managed Repairs to facilities damaged during the 2017 hurricane event.</t>
    </r>
  </si>
  <si>
    <t>190073</t>
  </si>
  <si>
    <t>Dickenson Marine Lab - Facility Repairs - Harvey Recovery                                                                                1502 FM 517 E. Dickinson, TX 77539 (Galveston County)</t>
  </si>
  <si>
    <t>128696</t>
  </si>
  <si>
    <t>Dickinson Marine Lab  - Facility Repairs - Harvey Recovery                                         1502 FM 517 E. Dickinson, TX 77539 (Galveston County)</t>
  </si>
  <si>
    <r>
      <rPr>
        <b/>
        <sz val="12"/>
        <color theme="5"/>
        <rFont val="Arial"/>
        <family val="2"/>
      </rPr>
      <t xml:space="preserve">HARVEY </t>
    </r>
    <r>
      <rPr>
        <b/>
        <sz val="12"/>
        <color theme="1"/>
        <rFont val="Arial"/>
        <family val="2"/>
      </rPr>
      <t xml:space="preserve">- </t>
    </r>
    <r>
      <rPr>
        <sz val="11"/>
        <color theme="1"/>
        <rFont val="Calibri"/>
        <family val="2"/>
        <scheme val="minor"/>
      </rPr>
      <t xml:space="preserve">Repairs to facilities damaged during the 2017 hurricane event.  Scope of work includes mold remediation and interior demolition and repairs at the warehouse and office building. </t>
    </r>
  </si>
  <si>
    <t>190074</t>
  </si>
  <si>
    <t>Rockport Annex - Facility Repairs - Harvey Recovery
824 S Fuqua St, Rockport, TX 78382 (Aransas County)</t>
  </si>
  <si>
    <t>128685</t>
  </si>
  <si>
    <t>Rockport Boat Maintenance Shop - Facility Repairs - Harvey Recovery    Rockport, TX 78382 (Aransas County)</t>
  </si>
  <si>
    <r>
      <rPr>
        <b/>
        <sz val="12"/>
        <color theme="5"/>
        <rFont val="Arial"/>
        <family val="2"/>
      </rPr>
      <t>HARVEY</t>
    </r>
    <r>
      <rPr>
        <b/>
        <sz val="12"/>
        <color theme="1"/>
        <rFont val="Arial"/>
        <family val="2"/>
      </rPr>
      <t xml:space="preserve"> -</t>
    </r>
    <r>
      <rPr>
        <sz val="11"/>
        <color theme="1"/>
        <rFont val="Calibri"/>
        <family val="2"/>
        <scheme val="minor"/>
      </rPr>
      <t xml:space="preserve">Repairs to facilities damaged during the 2017 hurricane event.  Project will repair damage structures.  </t>
    </r>
  </si>
  <si>
    <t>190075</t>
  </si>
  <si>
    <t>Rockport Harbor Building - Facility Repairs - Harvey Recovery                                               824 S Fuqua St, Rockport, TX 78382 (Aransas County)</t>
  </si>
  <si>
    <r>
      <rPr>
        <b/>
        <sz val="12"/>
        <color theme="5"/>
        <rFont val="Arial"/>
        <family val="2"/>
      </rPr>
      <t xml:space="preserve">HARVEY </t>
    </r>
    <r>
      <rPr>
        <b/>
        <sz val="12"/>
        <color theme="1"/>
        <rFont val="Arial"/>
        <family val="2"/>
      </rPr>
      <t xml:space="preserve">- </t>
    </r>
    <r>
      <rPr>
        <sz val="11"/>
        <color theme="1"/>
        <rFont val="Calibri"/>
        <family val="2"/>
        <scheme val="minor"/>
      </rPr>
      <t>Coastal Fisheries Managed Repairs to facilities damaged during the 2017 hurricane event.</t>
    </r>
  </si>
  <si>
    <t>190070</t>
  </si>
  <si>
    <t>Matagorda Island WMA - Facility Repairs - Harvey Recovery                      Port O'Connor, TX 77982 (Calhoun County)</t>
  </si>
  <si>
    <r>
      <rPr>
        <b/>
        <sz val="12"/>
        <color theme="5"/>
        <rFont val="Arial"/>
        <family val="2"/>
      </rPr>
      <t>HARVEY</t>
    </r>
    <r>
      <rPr>
        <b/>
        <sz val="12"/>
        <color theme="1"/>
        <rFont val="Arial"/>
        <family val="2"/>
      </rPr>
      <t xml:space="preserve"> - </t>
    </r>
    <r>
      <rPr>
        <sz val="11"/>
        <color theme="1"/>
        <rFont val="Calibri"/>
        <family val="2"/>
        <scheme val="minor"/>
      </rPr>
      <t xml:space="preserve">Cost to temporarily shore up building that was damaged during Harvey. </t>
    </r>
  </si>
  <si>
    <t>128694</t>
  </si>
  <si>
    <t>JD Murphree WMA - Facility Repairs - Harvey Recovery                         Park Road 10, Port Arthur, TX 77640 (Jefferson County)</t>
  </si>
  <si>
    <r>
      <rPr>
        <b/>
        <sz val="12"/>
        <color theme="5"/>
        <rFont val="Arial"/>
        <family val="2"/>
      </rPr>
      <t>HARVEY</t>
    </r>
    <r>
      <rPr>
        <sz val="11"/>
        <color theme="1"/>
        <rFont val="Calibri"/>
        <family val="2"/>
        <scheme val="minor"/>
      </rPr>
      <t xml:space="preserve"> - Repairs to the Main Office, Biologist Office and Bunkhouse at the WMA damaged during the 2017 hurricane event.  Project includes treating internal water/mold damage and the overall restoration of their interior finishes.  </t>
    </r>
  </si>
  <si>
    <t>128697</t>
  </si>
  <si>
    <t>Guadalupe Delta WMA  - Facility Repairs - Harvey Recovery                      Bay City, TX 77414 (Calhoun/Refugio/Victoria Counties)</t>
  </si>
  <si>
    <r>
      <rPr>
        <b/>
        <sz val="12"/>
        <color theme="5"/>
        <rFont val="Arial"/>
        <family val="2"/>
      </rPr>
      <t>HARVEY</t>
    </r>
    <r>
      <rPr>
        <sz val="11"/>
        <color theme="1"/>
        <rFont val="Calibri"/>
        <family val="2"/>
        <scheme val="minor"/>
      </rPr>
      <t xml:space="preserve"> - Repairs to the Bunkhouse at the WMA damaged during the 2017 hurricane event.  </t>
    </r>
  </si>
  <si>
    <t xml:space="preserve">The Tyler Nature Center - Regional Office Replacement                             11942 FM 848, Tyler, TX 75707 (Smith County) </t>
  </si>
  <si>
    <t xml:space="preserve">Construction for phase 1 of the multi-regional complex. The current office complex supports business operations for 5 agency divisions and the existing facilities inadequately support business operations. Phase 1 will address the agency staff currently office in the 1950's Quail Hatchery Building. </t>
  </si>
  <si>
    <t>123377</t>
  </si>
  <si>
    <t>AE Wood Fish Hatchery - Incubation System                                                     507 Staples Rd, San Marcos, TX 78666 (Hays County)</t>
  </si>
  <si>
    <t>Renovate portions of the hatchery process systems including tanks, troughs, distribution piping, and valving and System Control and Data Acquisition (SCADA) system.</t>
  </si>
  <si>
    <t xml:space="preserve">General Revenue Dedicated - (FWFS) </t>
  </si>
  <si>
    <t>AE Wood Fish Hatchery - HVAC Replacements                                                     507 Staples Rd, San Marcos, TX 78666 (Hays County)</t>
  </si>
  <si>
    <t>Design and construction to replace the HVAC system at the Lab Building.</t>
  </si>
  <si>
    <t>AE Wood Fish Hatchery - Rivers Studies Building                                        507 Staples Rd, San Marcos, TX 78666 (Hays County)</t>
  </si>
  <si>
    <t xml:space="preserve">Design and construction for site work, site utilities, building foundation and landscaping and the installation of a new modular office for the Rivers Studies staff </t>
  </si>
  <si>
    <t xml:space="preserve">Dundee Fish Hatchery - Ozone System                                                              16824 FM1180, Electra, TX 76360 (Archer County) </t>
  </si>
  <si>
    <t xml:space="preserve">Construction of an ozone disinfection system to control toxic golden algae present in the water source. In order to sustain hatchery operation during intermittent or persistent drought conditions, the project would also design and construct a system to collect the effluent from the six hatchery discharge points and pump it back to Lake Diversion to minimize the water lost from the reservoir as a result of hatchery operations. </t>
  </si>
  <si>
    <t xml:space="preserve">Dundee Fish Hatchery - Pump Repairs                                                              16824 FM1180, Electra, TX 76360 (Archer County) </t>
  </si>
  <si>
    <t>Project will develop a Preliminary Engineering Report with follow on Planning and Design of an effluent water pump back system that will collect wastewater from fish rearing ponds and pump it back into Lake Diversion. Additional Construction cost may be required at the end of 19 into 20/21.</t>
  </si>
  <si>
    <t>East Texas Fish Hatchery - Chemical Storage Unit                                                900 County Road 218, Brookeland, TX 75931 (Jasper County)</t>
  </si>
  <si>
    <t>Construct concrete slab and install modular storage unit</t>
  </si>
  <si>
    <t>East Texas Fish Hatchery - Replace/Repair Pumps                                               900 County Road 218, Brookeland, TX 75931 (Jasper County)</t>
  </si>
  <si>
    <t>Replace damaged pump drive shafts on Vertical Turbine Pumps; the existing drive shafts will be machined and kept as shelf stock for future repairs.</t>
  </si>
  <si>
    <t>127144</t>
  </si>
  <si>
    <t>Mathis Office - Design Office Replacement                                                   9892 FM 3377, Mathis, TX 78368 (San Patricio County)</t>
  </si>
  <si>
    <t>Plan and Design efforts for an Inland Fisheries Field Office replacement.  The new building will include offices and a vehicle/equipment shop.</t>
  </si>
  <si>
    <t>Possum Kingdom Fish Hatchery - Hatchery Pond Renovation and Expansion    401 Red Bluff Rd, Graford, TX 76449 (Palo Pinto County)</t>
  </si>
  <si>
    <r>
      <t xml:space="preserve">Plan and Design of modern harvest kettles. Improvements will provide staff with greater efficiencies in harvesting fish and assist in reducing stress on fish during harvest. </t>
    </r>
    <r>
      <rPr>
        <b/>
        <sz val="12"/>
        <color theme="5"/>
        <rFont val="Arial"/>
        <family val="2"/>
      </rPr>
      <t xml:space="preserve">(Project On Hold) </t>
    </r>
  </si>
  <si>
    <t>Possum Kingdom Fish Hatchery - Ozone Chiller Replacement               401 Red Bluff Rd, Graford, TX 76449 (Palo Pinto County)</t>
  </si>
  <si>
    <t>Replace the existing failing ozone system chiller unit.  The system circulates chilled water used to cool ozonation equipment.</t>
  </si>
  <si>
    <t>117303</t>
  </si>
  <si>
    <t xml:space="preserve">Statewide - Inland Fisheries - Upgrade SCADA System </t>
  </si>
  <si>
    <t>Upgrades to hatchery Supervisory Control and Data Acquisition (SCADA) systems for three (3) sites including A.E. Wood Fish Hatchery, Possum Kingdom Fish Hatchery and East Texas Fish Hatchery.</t>
  </si>
  <si>
    <t>116446</t>
  </si>
  <si>
    <t>Texas Freshwater Fisheries Center - Construct Effluent Re-Use System            5550 FM2495, Athens, TX 75752 (Henderson County)</t>
  </si>
  <si>
    <t xml:space="preserve">Construct water infrastructure improvements. </t>
  </si>
  <si>
    <t>128235</t>
  </si>
  <si>
    <t>Texas Freshwater Fisheries Center - Replace Ozone Tower                          5550 FM2495, Athens, TX 75752 (Henderson County)</t>
  </si>
  <si>
    <t xml:space="preserve">Replace portions of the ozone injection system including the ozone contact columns and affected distribution piping and valving </t>
  </si>
  <si>
    <t>126484</t>
  </si>
  <si>
    <t xml:space="preserve">Temporary office space needed for Inland Fisheries staff located in the Quail Building. </t>
  </si>
  <si>
    <t>Texas Parks &amp; Wildlife</t>
  </si>
  <si>
    <t>81</t>
  </si>
  <si>
    <t>Project focused on immediate repairs to stabilize the facility, no design effort was needed.  Corrected Design % complete to Not Applicable.</t>
  </si>
  <si>
    <t>Project construction completion percentage reduced due to the increased project funding needed to further construction repairs.  Prior Quarter report reflected the percentage of immediate repairs completed to date.</t>
  </si>
  <si>
    <t>Project focused on immediate repairs to critical radio towers, no design effort was needed.  Corrected Design % complete to Not Applicable.</t>
  </si>
  <si>
    <t>Correction to Construction percentage completion incorrectly entered in prior report.</t>
  </si>
  <si>
    <t>1 - 64</t>
  </si>
  <si>
    <t xml:space="preserve">Grouping of State Parks Deferred Maintenance Projects </t>
  </si>
  <si>
    <t>65 - 75</t>
  </si>
  <si>
    <t>Grouping of 2015 and 2016 State Park Weather Related Program</t>
  </si>
  <si>
    <t>76 - 91</t>
  </si>
  <si>
    <t xml:space="preserve">Grouping of HARVEY State Park Program </t>
  </si>
  <si>
    <t>92 - 95</t>
  </si>
  <si>
    <t xml:space="preserve">Grouping of Austin HQ Projects </t>
  </si>
  <si>
    <t>96 -118</t>
  </si>
  <si>
    <t xml:space="preserve">Grouping of Fund 9 Coastal Fisheries and Wildlife Program </t>
  </si>
  <si>
    <t>119 - 132</t>
  </si>
  <si>
    <t xml:space="preserve">Grouping of Fund 9 Inland Fisheries Program </t>
  </si>
  <si>
    <t>Texas Department of Criminal Justice - 696</t>
  </si>
  <si>
    <t>Jerry McGinty, Chief Financial Officer</t>
  </si>
  <si>
    <t xml:space="preserve">Current Estimated Project Budget
(for 2nd Qtr.) </t>
  </si>
  <si>
    <t>03017005</t>
  </si>
  <si>
    <t>Jester III Unit, Richmond</t>
  </si>
  <si>
    <t>Facility Repair:  Convert TCI Factory to Sheltered Beds</t>
  </si>
  <si>
    <t>Economic Stabilization Fund No. 0599</t>
  </si>
  <si>
    <t>06717005</t>
  </si>
  <si>
    <t>Telford Unit, New Boston</t>
  </si>
  <si>
    <t>12917002</t>
  </si>
  <si>
    <t>Young Unit, Dickinson</t>
  </si>
  <si>
    <t>Facility Repair:  Convert Surgical Suites to Sheltered Beds</t>
  </si>
  <si>
    <t>Lychner Unit, Humble</t>
  </si>
  <si>
    <t>Security: Replace Intercom System</t>
  </si>
  <si>
    <t>09115026</t>
  </si>
  <si>
    <t>Chasefield Unit, Beeville</t>
  </si>
  <si>
    <t>Roofing:  Replace Roof - Maintenance Building</t>
  </si>
  <si>
    <t>02214021</t>
  </si>
  <si>
    <t>Beto Unit, Tennessee Colony</t>
  </si>
  <si>
    <t>Facility Repair: Renovate Vault &amp; Replace Refrigeration System - Icehouse</t>
  </si>
  <si>
    <t>01215009</t>
  </si>
  <si>
    <t>Goree Unit, Huntsville</t>
  </si>
  <si>
    <t>Facility Repair:  Construct Enclosure - Intake Processing</t>
  </si>
  <si>
    <t>01313001</t>
  </si>
  <si>
    <t>Huntsville Unit, Huntsville</t>
  </si>
  <si>
    <t>Roofing:  Replace Roof and Repair North Wall - Infirmary Building</t>
  </si>
  <si>
    <t>04317001</t>
  </si>
  <si>
    <t>Kyle Unit, Kyle</t>
  </si>
  <si>
    <t>Facility Repair:  Replace Ceiling - Main Hallway &amp; Kitchen</t>
  </si>
  <si>
    <t>02710004</t>
  </si>
  <si>
    <t>Terrell Unit, Rosharon</t>
  </si>
  <si>
    <t>Infrastructure:  Replace Concrete Drive / Back Gate</t>
  </si>
  <si>
    <t>07015010</t>
  </si>
  <si>
    <t>Neal Unit, Amarillo</t>
  </si>
  <si>
    <t>Roofing:  Replace Roof - Beef Processing Plant</t>
  </si>
  <si>
    <t>06115001</t>
  </si>
  <si>
    <t>Cotulla Unit,  Cotulla</t>
  </si>
  <si>
    <t>Facility Repair:  Replace Shower - Multiple Locations</t>
  </si>
  <si>
    <t>06313004</t>
  </si>
  <si>
    <t>Duncan Unit, Diboll</t>
  </si>
  <si>
    <t>Facility Repair:  Replace Shower Stalls - Unit Wide</t>
  </si>
  <si>
    <t>03612001</t>
  </si>
  <si>
    <t>Michael Unit, Tennessee Colony</t>
  </si>
  <si>
    <t>Infrastructure:  Construct Elevated Storage Tank &amp; Replace Ground Storage Tank</t>
  </si>
  <si>
    <t>01608001</t>
  </si>
  <si>
    <t>Mt. View Unit, Gatesville</t>
  </si>
  <si>
    <t>Infrastructure:  Replace Water Lines - Distribution System &amp; Replace Ground Water Storage</t>
  </si>
  <si>
    <t>03708003</t>
  </si>
  <si>
    <t>Clements Unit, Amarillo</t>
  </si>
  <si>
    <t>Safety:  Repair/Replace Fire Line - Administrative Segregation</t>
  </si>
  <si>
    <t>00613017</t>
  </si>
  <si>
    <t>Coffield Unit, Tennessee Colony</t>
  </si>
  <si>
    <t>Facility Repair:  Replace Flooring - Kitchen</t>
  </si>
  <si>
    <t>00615025</t>
  </si>
  <si>
    <t>Facility Repair:  Install Showers - Multiple Locations</t>
  </si>
  <si>
    <t>12107001</t>
  </si>
  <si>
    <t>Lindsey Unit, Jacksboro</t>
  </si>
  <si>
    <t>Infrastructure:  Correct Drainage Problems - Multiple Buildings</t>
  </si>
  <si>
    <t>03312003</t>
  </si>
  <si>
    <t>Jester IV, Richmond</t>
  </si>
  <si>
    <t>Roofing:  Replace Roof - Psychiatric Facility</t>
  </si>
  <si>
    <t>02217005</t>
  </si>
  <si>
    <t>Infrastructure:  Install Transformer - Substation</t>
  </si>
  <si>
    <t>Sale of Land Proceeds
Account No. 0543</t>
  </si>
  <si>
    <t>01717008</t>
  </si>
  <si>
    <t>Ramsey Unit, Rosharon</t>
  </si>
  <si>
    <t>Roofing:  Replace Roof - Main Building</t>
  </si>
  <si>
    <t>04813003</t>
  </si>
  <si>
    <t>McConnell Unit, Beeville</t>
  </si>
  <si>
    <t>Infrastructure:  Replace Steam &amp; Condensate Lines</t>
  </si>
  <si>
    <t>03115010</t>
  </si>
  <si>
    <t>Hilltop Unit, Gatesville</t>
  </si>
  <si>
    <t>Roofing:  Replace Roof - Medical Department</t>
  </si>
  <si>
    <t>04816012</t>
  </si>
  <si>
    <t>Security:  Replace Cell Doors - Multiple Locations</t>
  </si>
  <si>
    <t>01616002</t>
  </si>
  <si>
    <t>Security:  Replace Cell Doors - Administrative Segregation</t>
  </si>
  <si>
    <t>05416004</t>
  </si>
  <si>
    <t>Polunsky Unit, Livingston</t>
  </si>
  <si>
    <t>02812001</t>
  </si>
  <si>
    <t>Powledge Unit, Palestine</t>
  </si>
  <si>
    <t>Infrastructure:  Repair Washout - Outfall Line - Wastewater Treatment Plant</t>
  </si>
  <si>
    <t>03613004</t>
  </si>
  <si>
    <t>Roofing:  Replace Roof - Multiple Buildings</t>
  </si>
  <si>
    <t>03608011</t>
  </si>
  <si>
    <t>01017018</t>
  </si>
  <si>
    <t>Ellis Unit, Huntsville</t>
  </si>
  <si>
    <t>Infrastructure:  Install Water Wells</t>
  </si>
  <si>
    <t>03615011</t>
  </si>
  <si>
    <t>Infrastructure: Replace Water Line - Between Well &amp; Ground Storage</t>
  </si>
  <si>
    <t>10814001</t>
  </si>
  <si>
    <t>Sanchez Unit, El Paso</t>
  </si>
  <si>
    <t>Insfrastructure: Renovate Elevated Water Storage Tank</t>
  </si>
  <si>
    <t>03211005</t>
  </si>
  <si>
    <t>Estelle Unit, Huntsville</t>
  </si>
  <si>
    <t>Security: Replace Exterior Lighting</t>
  </si>
  <si>
    <t>00800016</t>
  </si>
  <si>
    <t>Byrd, Huntsville</t>
  </si>
  <si>
    <t>Safety: Install Fire Alarm</t>
  </si>
  <si>
    <t>03118002</t>
  </si>
  <si>
    <t>Safety: Replace Emergency Generator - Infirmary</t>
  </si>
  <si>
    <t>03617001</t>
  </si>
  <si>
    <t>Facility Repair: Replace Duplex Heat Exchangers - Boiler Room</t>
  </si>
  <si>
    <t>02817018</t>
  </si>
  <si>
    <t>Kitchen Renovation: Replace Refrigeration Equipment</t>
  </si>
  <si>
    <t>01716008</t>
  </si>
  <si>
    <t>Houston VI DPO, Houston</t>
  </si>
  <si>
    <t>Infrastructure: Repair/Resurface Parking Lot</t>
  </si>
  <si>
    <t>10117005</t>
  </si>
  <si>
    <t>Plane Unit, Dayton</t>
  </si>
  <si>
    <t>Safety: Replace Main Switchgear - Back Gate</t>
  </si>
  <si>
    <t>02817022</t>
  </si>
  <si>
    <t>Safety: Replace Generator - Wastewater Treatment Plant</t>
  </si>
  <si>
    <t>02617007</t>
  </si>
  <si>
    <t>Pack Unit, Navasota</t>
  </si>
  <si>
    <t>Security: Install Window Screens - Multiple Locations</t>
  </si>
  <si>
    <t>02717007</t>
  </si>
  <si>
    <t>Safety: Replace Emergency Generator - Main Building - Kitchen</t>
  </si>
  <si>
    <t>01817014</t>
  </si>
  <si>
    <t>Stringfellow, Rosharon</t>
  </si>
  <si>
    <t>Safety: Replace Generator and Automatic Transfer Switch - Lift Station</t>
  </si>
  <si>
    <t>01917002</t>
  </si>
  <si>
    <t>Scott Unit, Angleton</t>
  </si>
  <si>
    <t>1001800</t>
  </si>
  <si>
    <t>Facility Repair: Replace Boilers &amp; Storage Tanks</t>
  </si>
  <si>
    <t>01017017</t>
  </si>
  <si>
    <t>Infrastructure: Install Water Conservation System</t>
  </si>
  <si>
    <t>03217006</t>
  </si>
  <si>
    <t xml:space="preserve"> </t>
  </si>
  <si>
    <t>TIMELINE:  (original estimated substantial completion date:  01/01/18; revised:  06/29/18).</t>
  </si>
  <si>
    <t>TIMELINE:  (original estimated substantial completion date:  01/12/18; revised: 06/29/18).</t>
  </si>
  <si>
    <t>TIMELINE:  (original estimated substantial completion date:  01/01/18; revised: 06/29/18).</t>
  </si>
  <si>
    <t>TIMELINE:  (original estimated substantial completion date:  06/21/18; revised: 05/24/19).</t>
  </si>
  <si>
    <t>PRIORITIZATION:  Priority revised from 13 to 12.</t>
  </si>
  <si>
    <t>PRIORITIZATION:  Priority revised from 14 to 13.</t>
  </si>
  <si>
    <t>PRIORITIZATION:  Priority revised from 15 to 14.</t>
  </si>
  <si>
    <t>PRIORITIZATION:  Priority revised from 16 to 15. 
TIMELINE:  (original estimated substantial completion date:  12/15/19; revised:  07/20/20).</t>
  </si>
  <si>
    <t>PRIORITIZATION:  Priority revised from 17 to 16. 
TIMELINE:  (original estimated substantial completion date:  02/21/18; revised: 01/01/20).</t>
  </si>
  <si>
    <t>PRIORITIZATION:  Priority revised from 18 to 17.</t>
  </si>
  <si>
    <t>PRIORITIZATION:  Priority revised from 19 to 18.</t>
  </si>
  <si>
    <t>PRIORITIZATION:  Priority revised from 20 to 19.</t>
  </si>
  <si>
    <t>PRIORITIZATION:  Priority revised from 21 to 20.</t>
  </si>
  <si>
    <t>PRIORITIZATION:  Priority revised from 22 to 21.</t>
  </si>
  <si>
    <t>PRIORITIZATION:  Priority revised from 23 to 22.
TIMELINE:  (original estimated substantial completion date:  05/05/18; revised: 11/29/18).</t>
  </si>
  <si>
    <t>PRIORITIZATION:  Priority revised from 24 to 23.
TIMELINE:  (original estimated substantial completion date:  02/10/18; revised:  12/31/18).</t>
  </si>
  <si>
    <t>PRIORITIZATION:  Priority revised from 25 to 24.</t>
  </si>
  <si>
    <t>PRIORITIZATION:  Priority revised from 26 to 25.</t>
  </si>
  <si>
    <t>PRIORITIZATION:  Priority revised from 27 to 26.
TIMELINE:  (original estimated substantial completion date:  01/15/18; revised:  07/20/18).</t>
  </si>
  <si>
    <t>PRIORITIZATION:  Priority revised from 28 to 27.
TIMELINE:  (original estimate substantial completion date:  03/01/18; revised:  05/24/19).</t>
  </si>
  <si>
    <t>PRIORITIZATION:  Priority revised from 29 to 28.</t>
  </si>
  <si>
    <t>PRIORITIZATION:  Priority revised from 30 to 29.</t>
  </si>
  <si>
    <t>PRIORITIZATION:  Priority revised from 31 to 30.
TIMELINE:  (original estimated substantial completion date:  01/26/18; revised: 01/01/20).</t>
  </si>
  <si>
    <t>PRIORITIZATION:  Priority revised from 32 to 31.
TIMELINE:  (original estimated substantial completion date:  01/12/18; revised:  07/06/18).</t>
  </si>
  <si>
    <t>PRIORITIZATION:  Priority revised from 33 to 32.
TIMELINE:  (original estimated substantial completion date:  04/13/18; revised:  11/30/18).</t>
  </si>
  <si>
    <t>PRIORITIZATION:  New projected added with priority number 33.
BUDGET:  Renovate Elevated Water Storage Tank.  (Sanchez Unit, El Paso)</t>
  </si>
  <si>
    <t>PRIORITIZATION:  New project added with priority number 34.
BUDGET:  Replace Exterior Lighting.  (Estelle Unit, Huntsville)</t>
  </si>
  <si>
    <t>PRIORITIZATION:  New project added with priority number 35.
BUDGET:  Install Fire Alarm System.  (Byrd Unit, Huntsville)</t>
  </si>
  <si>
    <t>PRIORITIZATION:  New project added with priority number 36.
BUDGET:  Replace Emergency Generator - Infirmary.  (Hilltop Unit, Gatesville)</t>
  </si>
  <si>
    <t>PRIORITIZATION:  New project added with priority number 37.
BUDGET:  Replace Duplex Heat Exchangers - Boiler Room.  (Michael Unit, Tennessee Colony)</t>
  </si>
  <si>
    <t>PRIORITIZATION:  New project added with priority number 38.
BUDGET:  Replace Refrigeration Equipment - Kitchen.  (Powledge Unit, Palestine)</t>
  </si>
  <si>
    <t>PRIORITIZATION:  New project added with priority number 39.
BUDGET:  Repair/Resurface Parking Lot.  (Houston VI DPO, Houston)</t>
  </si>
  <si>
    <t>PRIORITIZATION:  New project added with priority number 40.
BUDGET:  Replace Main Switchgear - Back Gate.  (Plane Unit, Dayton)</t>
  </si>
  <si>
    <t>PRIORITIZATION:  New project added with priority number 41.
BUDGET:  Replace Generator - Waste Water Treatment Plant.  (Powldedge Unit, Palestine)</t>
  </si>
  <si>
    <t>PRIORITIZATION:  New project added with priority number 42.
BUDGET:  Install Window Screens - Multiple Locations.  (Pack Unit, Navastoa)</t>
  </si>
  <si>
    <t>PRIORITIZATION:  New project added with priority number 43.
BUDGET:  Replace Emergency Generator - Main Building - Kitchen.  (Terrell Unit, Rosharon)</t>
  </si>
  <si>
    <t>PRIORITIZATION:  New project added with priority number 44.
BUDGET:  Replace Generator and Automatic Transfer Switch - Lift Station.  (Stringfellow Unit, Rosharon)</t>
  </si>
  <si>
    <t>PRIORITIZATION:  New project added with priority number 45.
BUDGET:  Replace Generator and Automatic Transfer Switch - Lift Station.  (Scott Unit, Angleton)</t>
  </si>
  <si>
    <t>PRIORITIZATION:  New project added with priority number 46.
BUDGET:  Replace Boilers and Storage Tanks.  (Lychner Unit, Humble)</t>
  </si>
  <si>
    <t>PRIORITY:  Previous priority ranking of 12. (Ellis Unit)
BUDGET:  Project being reviewed with the State Energy Conservation Office (SECO).</t>
  </si>
  <si>
    <t>PRIORITY:  Previous priority ranking of 26. (Estelle Unit)
BUDGET:  Project being reviewed with the State Energy Conservation Office (SECO).</t>
  </si>
  <si>
    <t>Texas Facilities Commission (303)</t>
  </si>
  <si>
    <t>John Raff, P.E.</t>
  </si>
  <si>
    <t>DROC</t>
  </si>
  <si>
    <t>Replace deteriorated cooling water loop and pumps supplying cooling water to data center.</t>
  </si>
  <si>
    <t>GR Funds</t>
  </si>
  <si>
    <r>
      <t xml:space="preserve">State Bldg/Air Handler Unit Replacements and DM Renovations at Various Buildings, Austin TX  </t>
    </r>
    <r>
      <rPr>
        <sz val="10"/>
        <color theme="1"/>
        <rFont val="Arial"/>
        <family val="2"/>
      </rPr>
      <t>Insurance Annex (</t>
    </r>
    <r>
      <rPr>
        <b/>
        <sz val="10"/>
        <color theme="1"/>
        <rFont val="Arial"/>
        <family val="2"/>
      </rPr>
      <t>INX</t>
    </r>
    <r>
      <rPr>
        <sz val="10"/>
        <color theme="1"/>
        <rFont val="Arial"/>
        <family val="2"/>
      </rPr>
      <t>)               William P. Clements (</t>
    </r>
    <r>
      <rPr>
        <b/>
        <sz val="10"/>
        <color theme="1"/>
        <rFont val="Arial"/>
        <family val="2"/>
      </rPr>
      <t>WPC</t>
    </r>
    <r>
      <rPr>
        <sz val="10"/>
        <color theme="1"/>
        <rFont val="Arial"/>
        <family val="2"/>
      </rPr>
      <t>)      Robert E. Johnson (</t>
    </r>
    <r>
      <rPr>
        <b/>
        <sz val="10"/>
        <color theme="1"/>
        <rFont val="Arial"/>
        <family val="2"/>
      </rPr>
      <t>REJ</t>
    </r>
    <r>
      <rPr>
        <sz val="10"/>
        <color theme="1"/>
        <rFont val="Arial"/>
        <family val="2"/>
      </rPr>
      <t>)             Price Daniel Sr. (</t>
    </r>
    <r>
      <rPr>
        <b/>
        <sz val="10"/>
        <color theme="1"/>
        <rFont val="Arial"/>
        <family val="2"/>
      </rPr>
      <t>PDB</t>
    </r>
    <r>
      <rPr>
        <sz val="10"/>
        <color theme="1"/>
        <rFont val="Arial"/>
        <family val="2"/>
      </rPr>
      <t>)           Supreme Court Bldg (</t>
    </r>
    <r>
      <rPr>
        <b/>
        <sz val="10"/>
        <color theme="1"/>
        <rFont val="Arial"/>
        <family val="2"/>
      </rPr>
      <t>SCB</t>
    </r>
    <r>
      <rPr>
        <sz val="10"/>
        <color theme="1"/>
        <rFont val="Arial"/>
        <family val="2"/>
      </rPr>
      <t>)          Tom C. Clark (</t>
    </r>
    <r>
      <rPr>
        <b/>
        <sz val="10"/>
        <color theme="1"/>
        <rFont val="Arial"/>
        <family val="2"/>
      </rPr>
      <t>TCC</t>
    </r>
    <r>
      <rPr>
        <sz val="10"/>
        <color theme="1"/>
        <rFont val="Arial"/>
        <family val="2"/>
      </rPr>
      <t xml:space="preserve">) </t>
    </r>
  </si>
  <si>
    <t>Renovation/Replacement of air handling units, outside air handling units, air distribution system and control; exterior cladding waterproofing repairs; emergency power and cooling connections and life safety systems.</t>
  </si>
  <si>
    <r>
      <t xml:space="preserve">DSHS/ Air Handler Unit Replacements and DM Renovations at Various Buildings, Austin TX        </t>
    </r>
    <r>
      <rPr>
        <sz val="10"/>
        <color theme="1"/>
        <rFont val="Arial"/>
        <family val="2"/>
      </rPr>
      <t>DSHS Bldg. G (</t>
    </r>
    <r>
      <rPr>
        <b/>
        <sz val="10"/>
        <color theme="1"/>
        <rFont val="Arial"/>
        <family val="2"/>
      </rPr>
      <t>DHG</t>
    </r>
    <r>
      <rPr>
        <sz val="10"/>
        <color theme="1"/>
        <rFont val="Arial"/>
        <family val="2"/>
      </rPr>
      <t>)                    DSHS Building K (</t>
    </r>
    <r>
      <rPr>
        <b/>
        <sz val="10"/>
        <color theme="1"/>
        <rFont val="Arial"/>
        <family val="2"/>
      </rPr>
      <t>DHK</t>
    </r>
    <r>
      <rPr>
        <sz val="10"/>
        <color theme="1"/>
        <rFont val="Arial"/>
        <family val="2"/>
      </rPr>
      <t>)  ?             DSHS Tower Bldg. (</t>
    </r>
    <r>
      <rPr>
        <b/>
        <sz val="10"/>
        <color theme="1"/>
        <rFont val="Arial"/>
        <family val="2"/>
      </rPr>
      <t>DHT</t>
    </r>
    <r>
      <rPr>
        <sz val="10"/>
        <color theme="1"/>
        <rFont val="Arial"/>
        <family val="2"/>
      </rPr>
      <t>)          DSHS Records Bldg. (</t>
    </r>
    <r>
      <rPr>
        <b/>
        <sz val="10"/>
        <color theme="1"/>
        <rFont val="Arial"/>
        <family val="2"/>
      </rPr>
      <t>DHR</t>
    </r>
    <r>
      <rPr>
        <sz val="10"/>
        <color theme="1"/>
        <rFont val="Arial"/>
        <family val="2"/>
      </rPr>
      <t>)    Robert D Moreton (</t>
    </r>
    <r>
      <rPr>
        <b/>
        <sz val="10"/>
        <color theme="1"/>
        <rFont val="Arial"/>
        <family val="2"/>
      </rPr>
      <t>RDM</t>
    </r>
    <r>
      <rPr>
        <sz val="10"/>
        <color theme="1"/>
        <rFont val="Arial"/>
        <family val="2"/>
      </rPr>
      <t>)            DSHS Building F (</t>
    </r>
    <r>
      <rPr>
        <b/>
        <sz val="10"/>
        <color theme="1"/>
        <rFont val="Arial"/>
        <family val="2"/>
      </rPr>
      <t>DHF</t>
    </r>
    <r>
      <rPr>
        <sz val="10"/>
        <color theme="1"/>
        <rFont val="Arial"/>
        <family val="2"/>
      </rPr>
      <t xml:space="preserve">)               DSHS Service Building ( </t>
    </r>
    <r>
      <rPr>
        <b/>
        <sz val="10"/>
        <color theme="1"/>
        <rFont val="Arial"/>
        <family val="2"/>
      </rPr>
      <t>DHSB</t>
    </r>
    <r>
      <rPr>
        <sz val="10"/>
        <color theme="1"/>
        <rFont val="Arial"/>
        <family val="2"/>
      </rPr>
      <t>) Dr. Robert Bernstein Bldg. (</t>
    </r>
    <r>
      <rPr>
        <b/>
        <sz val="10"/>
        <color theme="1"/>
        <rFont val="Arial"/>
        <family val="2"/>
      </rPr>
      <t>RBB</t>
    </r>
    <r>
      <rPr>
        <sz val="10"/>
        <color theme="1"/>
        <rFont val="Arial"/>
        <family val="2"/>
      </rPr>
      <t>)</t>
    </r>
  </si>
  <si>
    <t>Renovation/Replacement of air handling units, outside air handling units, air distribution system and control; Structural/cladding/waterproofing repairs; and life safety systems.</t>
  </si>
  <si>
    <t>Dr. Bob Glaze Laboratory Services (DBGL), Austin TX</t>
  </si>
  <si>
    <t>Repair/Replace Mechanical systems and enhancement to indoor air quality; Replace/Repair of electrical and plumbing systems; Life safety and fire protection systems; repairs of exterior envelope; repair/replace roof.</t>
  </si>
  <si>
    <t>El Paso (ELP) El Paso TX</t>
  </si>
  <si>
    <t>Roof Replacement; Repair/Replace mechanical systems; structural/waterproofing repairs; Repair/Install Vestibule.</t>
  </si>
  <si>
    <t>Stephen F. Austin, Austin TX
William B. Travis, Austin, TX</t>
  </si>
  <si>
    <t>Repair outside air handling units, Fire separations, lightning protection, plumbing and associated Accessibility.</t>
  </si>
  <si>
    <t>Various Parking Garage Elevators Austin TX</t>
  </si>
  <si>
    <t>Repair/replacement of elevators.</t>
  </si>
  <si>
    <t>State Parking Garages Austin TX</t>
  </si>
  <si>
    <t>Repairs to life safety and fire protection systems; repairs to electrical systems; sitework, building envelope, expansion joints and structural systems.</t>
  </si>
  <si>
    <t>P35 Austin, TX</t>
  </si>
  <si>
    <t>Repair/Replace Cooling tower; distribution system and associated controls</t>
  </si>
  <si>
    <t>Program-wide Priority 1 Repairs</t>
  </si>
  <si>
    <t>Priority IA and IB deferred maintenance deficiencies that have become an immediate need (I) and impact health and life safety of the building occupants (A) or threaten the continuity of operations for critical governemnt operations (B).  These needs have advanced to an immediate stage since the proposed appropriation request developed in August of 2016 or may present as an immediate need through he course of the implementation of the 2018-19 deferred maintenance funding strategies.  The list of funding strategies provided for the 2018-19 deferred maintenance appropriation request is provided as an exhibit for reference to qualify initiatives in this project.</t>
  </si>
  <si>
    <t xml:space="preserve">Project will be issued as a change order to an existing FY16-17 project. </t>
  </si>
  <si>
    <t>Currently soliciting for professional service providers who will be responsible for the design and construction management.</t>
  </si>
  <si>
    <t>Notice to Proceed for design services issued 03-8-2018.</t>
  </si>
  <si>
    <t>Project was issued as a change order to an existing FY16-17 project and is currently in the design phase.</t>
  </si>
  <si>
    <t>Project was issued as a change order to an existing FY16-17 project. NTP for construction will be issued 4-2-2018.</t>
  </si>
  <si>
    <t>2668</t>
  </si>
  <si>
    <t>Texas Department of Transportation #601</t>
  </si>
  <si>
    <t>AY18/19 PROJECTS PLANNED</t>
  </si>
  <si>
    <t>Version:  Final</t>
  </si>
  <si>
    <t>Priority Audit Trail</t>
  </si>
  <si>
    <t>Diana Miller, Facilities Business Operations Manager - Support Services Division</t>
  </si>
  <si>
    <t xml:space="preserve">Original Estimated 
Project Budget </t>
  </si>
  <si>
    <t xml:space="preserve">Current Estimated Project Budget
(for Q2 AY18) </t>
  </si>
  <si>
    <t>% Construction
Completion</t>
  </si>
  <si>
    <t>FY 2018-19 Encumbered (Based on Contract Award date)</t>
  </si>
  <si>
    <t>Comment</t>
  </si>
  <si>
    <t>FY18 Q1 JOC Priority</t>
  </si>
  <si>
    <t>FY18 Q2 JOC Priority</t>
  </si>
  <si>
    <t>FY18 Q3 JOC Priority</t>
  </si>
  <si>
    <t>FY18 Q4 JOC
Priority</t>
  </si>
  <si>
    <t>FY19 Q5 JOC Priority</t>
  </si>
  <si>
    <t>FY19 Q6 JOC Priority</t>
  </si>
  <si>
    <t>FY19 Q7 JOC Priority</t>
  </si>
  <si>
    <t>FY19 Q8 JOC Priority</t>
  </si>
  <si>
    <t>E1</t>
  </si>
  <si>
    <t>13470418179</t>
  </si>
  <si>
    <t>Building Renovation-Victoria</t>
  </si>
  <si>
    <t>Capital Repairs</t>
  </si>
  <si>
    <t>Highway Trans. Fund 6</t>
  </si>
  <si>
    <t>E2</t>
  </si>
  <si>
    <t>19470418181</t>
  </si>
  <si>
    <t>Building Renovation-Atlanta DHQ</t>
  </si>
  <si>
    <t>This project will be let in March 2018</t>
  </si>
  <si>
    <t>E3</t>
  </si>
  <si>
    <t>25470418060</t>
  </si>
  <si>
    <t>Building Renovation-Dickens</t>
  </si>
  <si>
    <t>E4</t>
  </si>
  <si>
    <t>24470418084</t>
  </si>
  <si>
    <t>CCURE Security Upgrades (including perimeter fencing)-DHQ</t>
  </si>
  <si>
    <t>Safety/Security</t>
  </si>
  <si>
    <t>E5</t>
  </si>
  <si>
    <t>17470418059</t>
  </si>
  <si>
    <t>E6</t>
  </si>
  <si>
    <t>16470418185</t>
  </si>
  <si>
    <t>CCURE Security Upgrades - Perimeter Fencing</t>
  </si>
  <si>
    <t>E7</t>
  </si>
  <si>
    <t>09470418186</t>
  </si>
  <si>
    <t xml:space="preserve">Waco Roofing </t>
  </si>
  <si>
    <t>Roofing</t>
  </si>
  <si>
    <t>E8</t>
  </si>
  <si>
    <t>16470418188</t>
  </si>
  <si>
    <t>Rockport demolition and renovation</t>
  </si>
  <si>
    <t>18470418063</t>
  </si>
  <si>
    <t>CCURE Security Upgrades (including perimeter fencing)-Corsciana</t>
  </si>
  <si>
    <t>18-8061, 62, 63, 64, 65,66,67 &amp;68 Let together on 4/3/18</t>
  </si>
  <si>
    <t>18470418064</t>
  </si>
  <si>
    <t>CCURE Security Upgrades (including perimeter fencing)-Dallas (North)</t>
  </si>
  <si>
    <t>18470418065</t>
  </si>
  <si>
    <t>CCURE Security Upgrades (including perimeter fencing)-Dallas (Southwest)</t>
  </si>
  <si>
    <t>18470418066</t>
  </si>
  <si>
    <t>CCURE Security Upgrades (including perimeter fencing)-Denton</t>
  </si>
  <si>
    <t>18470418067</t>
  </si>
  <si>
    <t>CCURE Security Upgrades (including perimeter fencing)-McKinney</t>
  </si>
  <si>
    <t>18470418068</t>
  </si>
  <si>
    <t>CCURE Security Upgrades (including perimeter fencing)-Hutchins</t>
  </si>
  <si>
    <t>22470418109</t>
  </si>
  <si>
    <t>Roof Replacement-DHQ</t>
  </si>
  <si>
    <t>22470418110</t>
  </si>
  <si>
    <t>22470418111</t>
  </si>
  <si>
    <t>18470418061</t>
  </si>
  <si>
    <t>CCURE Security Upgrades (including perimeter fencing)-Rockwall</t>
  </si>
  <si>
    <t>18470418062</t>
  </si>
  <si>
    <t>CCURE Security Upgrades (including perimeter fencing)-Waxahachie</t>
  </si>
  <si>
    <t>02470418085</t>
  </si>
  <si>
    <t>CCURE Security Upgrades (including perimeter fencing)-Decatur</t>
  </si>
  <si>
    <t>02470418086</t>
  </si>
  <si>
    <t>CCURE Security Upgrades (including perimeter fencing)-Uless</t>
  </si>
  <si>
    <t>02470418087</t>
  </si>
  <si>
    <t>CCURE Security Upgrades (including perimeter fencing)-Keene</t>
  </si>
  <si>
    <t>02470418088</t>
  </si>
  <si>
    <t>CCURE Security Upgrades (including perimeter fencing)-Stephenville</t>
  </si>
  <si>
    <t>02470418089</t>
  </si>
  <si>
    <t>CCURE Security Upgrades (including perimeter fencing)-Weatherford</t>
  </si>
  <si>
    <t>22470418112</t>
  </si>
  <si>
    <t>Construct Concrete Flume with Detention Pond-DHQ</t>
  </si>
  <si>
    <t>Site Work</t>
  </si>
  <si>
    <t>12470418098</t>
  </si>
  <si>
    <t>CCURE Security Upgrades (including perimeter fencing)-Conroe</t>
  </si>
  <si>
    <t>12470418099</t>
  </si>
  <si>
    <t>CCURE Security Upgrades (including perimeter fencing)-Houston (Northeast)</t>
  </si>
  <si>
    <t>12470418100</t>
  </si>
  <si>
    <t>CCURE Security Upgrades (including perimeter fencing)-Houston (Northwest)</t>
  </si>
  <si>
    <t>12470418101</t>
  </si>
  <si>
    <t>CCURE Security Upgrades (including perimeter fencing)-Houston (South)</t>
  </si>
  <si>
    <t>12470418102</t>
  </si>
  <si>
    <t>CCURE Security Upgrades (including perimeter fencing)-Humble</t>
  </si>
  <si>
    <t>12470418103</t>
  </si>
  <si>
    <t>CCURE Security Upgrades (including perimeter fencing)-Lamarque</t>
  </si>
  <si>
    <t>12470418104</t>
  </si>
  <si>
    <t>CCURE Security Upgrades (including perimeter fencing)-Rosenberg</t>
  </si>
  <si>
    <t>02470418090</t>
  </si>
  <si>
    <t>CCURE Security Upgrades (including perimeter fencing)-Gordon</t>
  </si>
  <si>
    <t>02470418091</t>
  </si>
  <si>
    <t>CCURE Security Upgrades (including perimeter fencing)-Jacksboro</t>
  </si>
  <si>
    <t>02470418092</t>
  </si>
  <si>
    <t>CCURE Security Upgrades (including perimeter fencing)-Mineral Wells</t>
  </si>
  <si>
    <t>02470418093</t>
  </si>
  <si>
    <t>CCURE Security Upgrades (including perimeter fencing)-Saginaw</t>
  </si>
  <si>
    <t>02470418094</t>
  </si>
  <si>
    <t>CCURE Security Upgrades (including perimeter fencing)-Special Crews (Southeast)</t>
  </si>
  <si>
    <t>24470418069</t>
  </si>
  <si>
    <t>CCURE Security Upgrades (including perimeter fencing)-Alpine</t>
  </si>
  <si>
    <t>24470418070</t>
  </si>
  <si>
    <t>CCURE Security Upgrades (including perimeter fencing)-El Paso (East)</t>
  </si>
  <si>
    <t>24470418071</t>
  </si>
  <si>
    <t>CCURE Security Upgrades (including perimeter fencing)-El Paso (West)</t>
  </si>
  <si>
    <t>17470418049</t>
  </si>
  <si>
    <t>CCURE Security Upgrades (including perimeter fencing)-Brenham</t>
  </si>
  <si>
    <t>17470418050</t>
  </si>
  <si>
    <t>CCURE Security Upgrades (including perimeter fencing)-Bryan</t>
  </si>
  <si>
    <t>17470418051</t>
  </si>
  <si>
    <t>CCURE Security Upgrades (including perimeter fencing)-Hearne</t>
  </si>
  <si>
    <t>17470418052</t>
  </si>
  <si>
    <t>CCURE Security Upgrades (including perimeter fencing)-Huntsville</t>
  </si>
  <si>
    <t>05470418117</t>
  </si>
  <si>
    <t>CCURE Security Upgrades (including perimeter fencing)-Brownfield</t>
  </si>
  <si>
    <t>05470418118</t>
  </si>
  <si>
    <t>CCURE Security Upgrades (including perimeter fencing)-Littlefield</t>
  </si>
  <si>
    <t>05470418119</t>
  </si>
  <si>
    <t>CCURE Security Upgrades (including perimeter fencing)-Plainview</t>
  </si>
  <si>
    <t>05470418120</t>
  </si>
  <si>
    <t>CCURE Security Upgrades (including perimeter fencing)-Post RDC</t>
  </si>
  <si>
    <t>22470418114</t>
  </si>
  <si>
    <t>Building Renovation-Comstock</t>
  </si>
  <si>
    <t>02470418095</t>
  </si>
  <si>
    <t>Construct Box Culvert (Drainage Improvements)-DHQ</t>
  </si>
  <si>
    <t>02470418096</t>
  </si>
  <si>
    <t>Parking Lot Resurface-DHQ</t>
  </si>
  <si>
    <t>12470418105</t>
  </si>
  <si>
    <t>Building Renovation-Houston NW</t>
  </si>
  <si>
    <t>24470418072</t>
  </si>
  <si>
    <t>CCURE Security Upgrades (including perimeter fencing)-Canutillo</t>
  </si>
  <si>
    <t>24470418073</t>
  </si>
  <si>
    <t>CCURE Security Upgrades (including perimeter fencing)-Dell City</t>
  </si>
  <si>
    <t>24470418074</t>
  </si>
  <si>
    <t>CCURE Security Upgrades (including perimeter fencing)-Fort Davis</t>
  </si>
  <si>
    <t>24470418075</t>
  </si>
  <si>
    <t>CCURE Security Upgrades (including perimeter fencing)-Fort Hancock</t>
  </si>
  <si>
    <t>24470418076</t>
  </si>
  <si>
    <t>CCURE Security Upgrades (including perimeter fencing)-Marathon</t>
  </si>
  <si>
    <t>24470418077</t>
  </si>
  <si>
    <t>CCURE Security Upgrades (including perimeter fencing)-Marfa</t>
  </si>
  <si>
    <t>24470418078</t>
  </si>
  <si>
    <t>CCURE Security Upgrades (including perimeter fencing)-Pine Springs</t>
  </si>
  <si>
    <t>24470418079</t>
  </si>
  <si>
    <t>CCURE Security Upgrades (including perimeter fencing)-Presidio</t>
  </si>
  <si>
    <t>24470418080</t>
  </si>
  <si>
    <t>CCURE Security Upgrades (including perimeter fencing)-Sierra Blanca</t>
  </si>
  <si>
    <t>24470418081</t>
  </si>
  <si>
    <t>CCURE Security Upgrades (including perimeter fencing)-Terlingua</t>
  </si>
  <si>
    <t>24470418082</t>
  </si>
  <si>
    <t>CCURE Security Upgrades (including perimeter fencing)-Van Horn</t>
  </si>
  <si>
    <t>14470418034</t>
  </si>
  <si>
    <t>CCURE Security Upgrades (including perimeter fencing)-Austin (East)</t>
  </si>
  <si>
    <t>14470418035</t>
  </si>
  <si>
    <t>CCURE Security Upgrades (including perimeter fencing)-Austin (Northwest)</t>
  </si>
  <si>
    <t>14470418036</t>
  </si>
  <si>
    <t>CCURE Security Upgrades (including perimeter fencing)-Austin (West/Southwest)</t>
  </si>
  <si>
    <t>14470418037</t>
  </si>
  <si>
    <t>CCURE Security Upgrades (including perimeter fencing)-Fredericksburg</t>
  </si>
  <si>
    <t>14470418038</t>
  </si>
  <si>
    <t>CCURE Security Upgrades (including perimeter fencing)-Johnson City</t>
  </si>
  <si>
    <t>14470418039</t>
  </si>
  <si>
    <t>CCURE Security Upgrades (including perimeter fencing)-Llano</t>
  </si>
  <si>
    <t>14470418040</t>
  </si>
  <si>
    <t>CCURE Security Upgrades (including perimeter fencing)-Lockhart</t>
  </si>
  <si>
    <t>14470418041</t>
  </si>
  <si>
    <t>CCURE Security Upgrades (including perimeter fencing)-Mason</t>
  </si>
  <si>
    <t>14470418042</t>
  </si>
  <si>
    <t>CCURE Security Upgrades (including perimeter fencing)-San Marcos</t>
  </si>
  <si>
    <t>14470418043</t>
  </si>
  <si>
    <t>CCURE Security Upgrades (including perimeter fencing)-Taylor</t>
  </si>
  <si>
    <t>17470418053</t>
  </si>
  <si>
    <t>CCURE Security Upgrades (including perimeter fencing)-Buffalo</t>
  </si>
  <si>
    <t>17470418054</t>
  </si>
  <si>
    <t>CCURE Security Upgrades (including perimeter fencing)-Caldwell</t>
  </si>
  <si>
    <t>17470418055</t>
  </si>
  <si>
    <t>CCURE Security Upgrades (including perimeter fencing)-Cameron</t>
  </si>
  <si>
    <t>17470418056</t>
  </si>
  <si>
    <t>CCURE Security Upgrades (including perimeter fencing)-Fairfield</t>
  </si>
  <si>
    <t>17470418057</t>
  </si>
  <si>
    <t>CCURE Security Upgrades (including perimeter fencing)-Madisonville</t>
  </si>
  <si>
    <t>17470418058</t>
  </si>
  <si>
    <t>CCURE Security Upgrades (including perimeter fencing)-Navasota</t>
  </si>
  <si>
    <t>05470418121</t>
  </si>
  <si>
    <t>CCURE Security Upgrades (including perimeter fencing)-Bovina</t>
  </si>
  <si>
    <t>05470418122</t>
  </si>
  <si>
    <t>CCURE Security Upgrades (including perimeter fencing)-Dimmitt</t>
  </si>
  <si>
    <t>05470418123</t>
  </si>
  <si>
    <t>CCURE Security Upgrades (including perimeter fencing)-Floydada</t>
  </si>
  <si>
    <t>05470418124</t>
  </si>
  <si>
    <t>CCURE Security Upgrades (including perimeter fencing)-Lamesa</t>
  </si>
  <si>
    <t>05470418125</t>
  </si>
  <si>
    <t>CCURE Security Upgrades (including perimeter fencing)-Levelland</t>
  </si>
  <si>
    <t>05470418126</t>
  </si>
  <si>
    <t>CCURE Security Upgrades (including perimeter fencing)-Lubbock (Northeast)</t>
  </si>
  <si>
    <t>05470418127</t>
  </si>
  <si>
    <t>CCURE Security Upgrades (including perimeter fencing)-Morton</t>
  </si>
  <si>
    <t>05470418128</t>
  </si>
  <si>
    <t>CCURE Security Upgrades (including perimeter fencing)-Muleshoe</t>
  </si>
  <si>
    <t>05470418129</t>
  </si>
  <si>
    <t>CCURE Security Upgrades (including perimeter fencing)-Plains</t>
  </si>
  <si>
    <t>05470418130</t>
  </si>
  <si>
    <t>CCURE Security Upgrades (including perimeter fencing)-Ralls</t>
  </si>
  <si>
    <t>05470418131</t>
  </si>
  <si>
    <t>CCURE Security Upgrades (including perimeter fencing)-Seminole</t>
  </si>
  <si>
    <t>05470418132</t>
  </si>
  <si>
    <t>CCURE Security Upgrades (including perimeter fencing)-Tahoka</t>
  </si>
  <si>
    <t>05470418133</t>
  </si>
  <si>
    <t>CCURE Security Upgrades (including perimeter fencing)-Tulia</t>
  </si>
  <si>
    <t>12470418106</t>
  </si>
  <si>
    <t>Building Demolition-Houston NW</t>
  </si>
  <si>
    <t>07470418153</t>
  </si>
  <si>
    <t>Installation of Above-Ground Fuel Tank-Big Lake</t>
  </si>
  <si>
    <t>15470418158</t>
  </si>
  <si>
    <t>Laboratory Building Renovation-DHQ</t>
  </si>
  <si>
    <t>12470418107</t>
  </si>
  <si>
    <t>Replacement of Generator (Campus-wide)-Houston NW</t>
  </si>
  <si>
    <t>HVAC</t>
  </si>
  <si>
    <t>21470418141</t>
  </si>
  <si>
    <t>CCURE Security Upgrades (including perimeter fencing)-Hebbronville</t>
  </si>
  <si>
    <t>21470418142</t>
  </si>
  <si>
    <t>CCURE Security Upgrades (including perimeter fencing)-Pharr</t>
  </si>
  <si>
    <t>21470418143</t>
  </si>
  <si>
    <t>CCURE Security Upgrades (including perimeter fencing)-Rio Grande City</t>
  </si>
  <si>
    <t>21470418144</t>
  </si>
  <si>
    <t>CCURE Security Upgrades (including perimeter fencing)-San Benito</t>
  </si>
  <si>
    <t>07470418154</t>
  </si>
  <si>
    <t>Installation of Above-Ground Fuel Tank-San Angelo</t>
  </si>
  <si>
    <t>04470418002</t>
  </si>
  <si>
    <t>CCURE Security Upgrades (including perimeter fencing)-Amarillo (East)</t>
  </si>
  <si>
    <t>04470418003</t>
  </si>
  <si>
    <t>CCURE Security Upgrades (including perimeter fencing)-Canyon</t>
  </si>
  <si>
    <t>04470418004</t>
  </si>
  <si>
    <t>CCURE Security Upgrades (including perimeter fencing)-Dumas</t>
  </si>
  <si>
    <t>04470418005</t>
  </si>
  <si>
    <t>CCURE Security Upgrades (including perimeter fencing)-Pampa</t>
  </si>
  <si>
    <t>13470418177</t>
  </si>
  <si>
    <t>Building Renovation-DHQ</t>
  </si>
  <si>
    <t>15470418159</t>
  </si>
  <si>
    <t>Building Renovation-Transguide</t>
  </si>
  <si>
    <t>24470418083</t>
  </si>
  <si>
    <t>21470418145</t>
  </si>
  <si>
    <t>CCURE Security Upgrades (including perimeter fencing)-Brownsville</t>
  </si>
  <si>
    <t>21470418146</t>
  </si>
  <si>
    <t>CCURE Security Upgrades (including perimeter fencing)-Edcouch</t>
  </si>
  <si>
    <t>21470418147</t>
  </si>
  <si>
    <t>CCURE Security Upgrades (including perimeter fencing)-Falfurrias</t>
  </si>
  <si>
    <t>21470418148</t>
  </si>
  <si>
    <t>CCURE Security Upgrades (including perimeter fencing)-Mission</t>
  </si>
  <si>
    <t>21470418149</t>
  </si>
  <si>
    <t>CCURE Security Upgrades (including perimeter fencing)-Raymondville</t>
  </si>
  <si>
    <t>21470418150</t>
  </si>
  <si>
    <t>CCURE Security Upgrades (including perimeter fencing)-Santa Isidro</t>
  </si>
  <si>
    <t>21470418151</t>
  </si>
  <si>
    <t>CCURE Security Upgrades (including perimeter fencing)-Zapata</t>
  </si>
  <si>
    <t>07470418155</t>
  </si>
  <si>
    <t>Installation of Above-Ground Fuel Tank-DHQ</t>
  </si>
  <si>
    <t>04470418006</t>
  </si>
  <si>
    <t>CCURE Security Upgrades (including perimeter fencing)-Amarillo</t>
  </si>
  <si>
    <t>04470418007</t>
  </si>
  <si>
    <t>CCURE Security Upgrades (including perimeter fencing)-Borger</t>
  </si>
  <si>
    <t>04470418008</t>
  </si>
  <si>
    <t>CCURE Security Upgrades (including perimeter fencing)-Canadian</t>
  </si>
  <si>
    <t>04470418009</t>
  </si>
  <si>
    <t>CCURE Security Upgrades (including perimeter fencing)-Channing</t>
  </si>
  <si>
    <t>04470418010</t>
  </si>
  <si>
    <t>CCURE Security Upgrades (including perimeter fencing)-Claude</t>
  </si>
  <si>
    <t>04470418011</t>
  </si>
  <si>
    <t>CCURE Security Upgrades (including perimeter fencing)-Dalhart</t>
  </si>
  <si>
    <t>04470418012</t>
  </si>
  <si>
    <t>CCURE Security Upgrades (including perimeter fencing)-Darrouzett</t>
  </si>
  <si>
    <t>04470418013</t>
  </si>
  <si>
    <t>CCURE Security Upgrades (including perimeter fencing)-Groom</t>
  </si>
  <si>
    <t>04470418014</t>
  </si>
  <si>
    <t>CCURE Security Upgrades (including perimeter fencing)-Groover</t>
  </si>
  <si>
    <t>04470418015</t>
  </si>
  <si>
    <t>CCURE Security Upgrades (including perimeter fencing)-Hereford</t>
  </si>
  <si>
    <t>04470418016</t>
  </si>
  <si>
    <t>CCURE Security Upgrades (including perimeter fencing)-Panhandle</t>
  </si>
  <si>
    <t>04470418017</t>
  </si>
  <si>
    <t>CCURE Security Upgrades (including perimeter fencing)-Perrington</t>
  </si>
  <si>
    <t>04470418018</t>
  </si>
  <si>
    <t>CCURE Security Upgrades (including perimeter fencing)-Stratford</t>
  </si>
  <si>
    <t>04470418019</t>
  </si>
  <si>
    <t>CCURE Security Upgrades (including perimeter fencing)-Vega</t>
  </si>
  <si>
    <t>11470418135</t>
  </si>
  <si>
    <t>CCURE Security Upgrades (including perimeter fencing)-Center</t>
  </si>
  <si>
    <t>11470418136</t>
  </si>
  <si>
    <t>CCURE Security Upgrades (including perimeter fencing)-Crockett</t>
  </si>
  <si>
    <t>11470418137</t>
  </si>
  <si>
    <t>CCURE Security Upgrades (including perimeter fencing)-Groveton</t>
  </si>
  <si>
    <t>11470418138</t>
  </si>
  <si>
    <t>CCURE Security Upgrades (including perimeter fencing)-Hemphill</t>
  </si>
  <si>
    <t>11470418139</t>
  </si>
  <si>
    <t>CCURE Security Upgrades (including perimeter fencing)-Lufkin</t>
  </si>
  <si>
    <t>11470418140</t>
  </si>
  <si>
    <t>CCURE Security Upgrades (including perimeter fencing)-Sheperd</t>
  </si>
  <si>
    <t>19470418020</t>
  </si>
  <si>
    <t>CCURE Security Upgrades (including perimeter fencing)-Gilmer</t>
  </si>
  <si>
    <t>19470418021</t>
  </si>
  <si>
    <t>CCURE Security Upgrades (including perimeter fencing)-Marshall</t>
  </si>
  <si>
    <t>19470418022</t>
  </si>
  <si>
    <t>CCURE Security Upgrades (including perimeter fencing)-Mount Pleasant</t>
  </si>
  <si>
    <t>19470418023</t>
  </si>
  <si>
    <t>CCURE Security Upgrades (including perimeter fencing)-Texarkana</t>
  </si>
  <si>
    <t>22470418115</t>
  </si>
  <si>
    <t>Building Renovation-La Pryor</t>
  </si>
  <si>
    <t>13470418178</t>
  </si>
  <si>
    <t>05470418134</t>
  </si>
  <si>
    <t>Building Renovation-Plains</t>
  </si>
  <si>
    <t>12470418108</t>
  </si>
  <si>
    <t>Installation of Above-Ground Fuel Tank-Houston NW</t>
  </si>
  <si>
    <t>07470418156</t>
  </si>
  <si>
    <t>Installation of Above-Ground Fuel Tank-Junction</t>
  </si>
  <si>
    <t>13470418180</t>
  </si>
  <si>
    <t>Generator Replacement-DHQ</t>
  </si>
  <si>
    <t>03470418173</t>
  </si>
  <si>
    <t>CCURE Security Upgrades (including perimeter fencing)-Gainsville</t>
  </si>
  <si>
    <t>03470418174</t>
  </si>
  <si>
    <t>CCURE Security Upgrades (including perimeter fencing)-Graham</t>
  </si>
  <si>
    <t>03470418175</t>
  </si>
  <si>
    <t>CCURE Security Upgrades (including perimeter fencing)-Vernon</t>
  </si>
  <si>
    <t>03470418176</t>
  </si>
  <si>
    <t>CCURE Security Upgrades (including perimeter fencing)-Wichita Falls</t>
  </si>
  <si>
    <t>19470418024</t>
  </si>
  <si>
    <t>CCURE Security Upgrades (including perimeter fencing)-Carthage</t>
  </si>
  <si>
    <t>19470418025</t>
  </si>
  <si>
    <t>CCURE Security Upgrades (including perimeter fencing)-Daingerfield</t>
  </si>
  <si>
    <t>19470418026</t>
  </si>
  <si>
    <t>CCURE Security Upgrades (including perimeter fencing)-Jefferson</t>
  </si>
  <si>
    <t>19470418027</t>
  </si>
  <si>
    <t>CCURE Security Upgrades (including perimeter fencing)-Linden</t>
  </si>
  <si>
    <t>19470418028</t>
  </si>
  <si>
    <t>CCURE Security Upgrades (including perimeter fencing)-New Boston</t>
  </si>
  <si>
    <t>02470418097</t>
  </si>
  <si>
    <t>21470418152</t>
  </si>
  <si>
    <t>22470418116</t>
  </si>
  <si>
    <t>Building Renovation-Brackettville</t>
  </si>
  <si>
    <t>07470418157</t>
  </si>
  <si>
    <t>Installation of Above-Ground Fuel Tank-Menard</t>
  </si>
  <si>
    <t>14470418182</t>
  </si>
  <si>
    <t>Roof Replacement-Southwest Austin MNT</t>
  </si>
  <si>
    <t>14470418029</t>
  </si>
  <si>
    <t>CCURE Security Upgrades (including perimeter fencing)-Austin (North)</t>
  </si>
  <si>
    <t>14470418030</t>
  </si>
  <si>
    <t>CCURE Security Upgrades (including perimeter fencing)-Austin</t>
  </si>
  <si>
    <t>14470418031</t>
  </si>
  <si>
    <t>CCURE Security Upgrades (including perimeter fencing)-Bastrop</t>
  </si>
  <si>
    <t>14470418032</t>
  </si>
  <si>
    <t>CCURE Security Upgrades (including perimeter fencing)-Burnett</t>
  </si>
  <si>
    <t>14470418033</t>
  </si>
  <si>
    <t>CCURE Security Upgrades (including perimeter fencing)-Georgetown</t>
  </si>
  <si>
    <t>U1</t>
  </si>
  <si>
    <t>Statewide Unspecified Repairs</t>
  </si>
  <si>
    <t xml:space="preserve">PROJECTS LISTED ABOVE CURRENTLY FUNDED $50M </t>
  </si>
  <si>
    <t>22470418113</t>
  </si>
  <si>
    <t>Parking Lot Expansion (Northeast)-DHQ</t>
  </si>
  <si>
    <t>3/2/18 Will be done with other funds</t>
  </si>
  <si>
    <t>09470418168</t>
  </si>
  <si>
    <t>Well Improvements and Waterline Replacement-Marlin</t>
  </si>
  <si>
    <t>14470418044</t>
  </si>
  <si>
    <t>Drainage Improvements-San Marcos</t>
  </si>
  <si>
    <t>2/28/18 This project will be done with Operating Funds</t>
  </si>
  <si>
    <t xml:space="preserve">TOTAL PROJECTS MOVED FROM ORIGINAL LIST </t>
  </si>
  <si>
    <t xml:space="preserve">TOTAL OF ALL PROJECTS </t>
  </si>
  <si>
    <t>AY18/19 RADIO TOWER PROJECTS PLANNED</t>
  </si>
  <si>
    <t xml:space="preserve">Current Estimated Project Budget
(for Q1 AY18) </t>
  </si>
  <si>
    <t>ERT 1</t>
  </si>
  <si>
    <t>20470418604</t>
  </si>
  <si>
    <t>Radio Tower Replacement of 400 - Beaumont</t>
  </si>
  <si>
    <t>New Construction</t>
  </si>
  <si>
    <t>03470418613</t>
  </si>
  <si>
    <t>Radio Tower Replacement of 175' - Wichita Falls</t>
  </si>
  <si>
    <t>03-8613, 03-8614, 19-8610, 04-8609 and 04-8615 will be let together</t>
  </si>
  <si>
    <t>03470418614</t>
  </si>
  <si>
    <t>25470418612</t>
  </si>
  <si>
    <t>Radio Tower Replacement of 175' - Childress</t>
  </si>
  <si>
    <t>14470418602</t>
  </si>
  <si>
    <t>Radio Tower Replacement of 350' - Austin</t>
  </si>
  <si>
    <t>14470418601</t>
  </si>
  <si>
    <t>14470418603</t>
  </si>
  <si>
    <t>21470418607</t>
  </si>
  <si>
    <t>Radio Tower Replacement of 300' - Pharr</t>
  </si>
  <si>
    <t>23470418605</t>
  </si>
  <si>
    <t>Radio Tower Replacement of 175' - Brownwood</t>
  </si>
  <si>
    <t>19470418610</t>
  </si>
  <si>
    <t>Radio Tower Replacement of 175' - Atlanta</t>
  </si>
  <si>
    <t>04470418615</t>
  </si>
  <si>
    <t>Radio Tower Replacement of 175' - Amarillo</t>
  </si>
  <si>
    <t>19470418611</t>
  </si>
  <si>
    <t>04470418609</t>
  </si>
  <si>
    <t>Radio Tower Replacement of 350' - Amarillo</t>
  </si>
  <si>
    <t>17470418606</t>
  </si>
  <si>
    <t>Radio Tower Replacement of 300' - Bryan</t>
  </si>
  <si>
    <t>07470418608</t>
  </si>
  <si>
    <t>Radio Tower Replacement of 300' - San Angelo</t>
  </si>
  <si>
    <t>U2</t>
  </si>
  <si>
    <t>Unanticipated Emergency Tower Replacement</t>
  </si>
  <si>
    <t>1NC</t>
  </si>
  <si>
    <t>38470418001</t>
  </si>
  <si>
    <t>AHQ Consolidation Design</t>
  </si>
  <si>
    <t>Texas Historical Commission (808)</t>
  </si>
  <si>
    <t>Corey Crawford</t>
  </si>
  <si>
    <t xml:space="preserve"> 808-18-0450</t>
  </si>
  <si>
    <t>Mission Dolores State Historic Site, San Augustine, San Augustine County, Texas</t>
  </si>
  <si>
    <t xml:space="preserve">Renovate the museum and laboratory buildings and construct a maintenance building to provide an improved educational experience to visitors. </t>
  </si>
  <si>
    <t>Economic Stabilization Fund (Fund 0599)</t>
  </si>
  <si>
    <t>808-17-0452</t>
  </si>
  <si>
    <t>San Felipe de Austin State Historic Site, San Felipe, Austin County, Texas</t>
  </si>
  <si>
    <t xml:space="preserve">Construct a new museum, exhibits and maintenance building to provide an improved educational experience to visitors. </t>
  </si>
  <si>
    <t>Economic Stabilization Fund (Fund 0599) &amp; General Revenue - Sporting Goods Sales Tax (Fund 0001)</t>
  </si>
  <si>
    <t xml:space="preserve"> 808-18-0449</t>
  </si>
  <si>
    <t>National Museum of the Pacific War, Fredericksburg, Gillespie County, Texas</t>
  </si>
  <si>
    <t>Renovate the interior of the Admiral Nimitz Hotel to enhance efficiency and improve the visitor experience.</t>
  </si>
  <si>
    <t>808-18-X1B55</t>
  </si>
  <si>
    <t>Roof Repairs - State Historic Sites (Statewide)</t>
  </si>
  <si>
    <t xml:space="preserve">FY 18: Conduct necessary roof repairs at various sites in order to safeguard the buildings and their contents. </t>
  </si>
  <si>
    <t>808-18-X2G41</t>
  </si>
  <si>
    <t>Interior Renovations - State Historic Sites (Statewide)</t>
  </si>
  <si>
    <t>FY 18: Conduct renovations to various buildings in order to enhance function and interpretation</t>
  </si>
  <si>
    <t>808-18-STAFF</t>
  </si>
  <si>
    <t>Mission Dolores State Historic Site - Staffing (two years)</t>
  </si>
  <si>
    <t>808-19-X1B56</t>
  </si>
  <si>
    <t xml:space="preserve">FY 19: Conduct necessary roof repairs at various sites in order to safeguard the buildings and their contents. </t>
  </si>
  <si>
    <t>808-19-X2G42</t>
  </si>
  <si>
    <t>FY 19: Conduct renovations to various buildings in order to enhance function and interpretation</t>
  </si>
  <si>
    <t>1, 6</t>
  </si>
  <si>
    <t>Texas Historical Commission Rider 26 requires THC to not spend less than $1,425,000 on Deferred Maintenance projects at the Mission Dolores State Historic Site. The remaining $575,000 is intended for staffing at the site for FYs 2018-2019.  RFP is currently in development. THC Rider 2 splits the capital funding evenly $712,500 in each year of the biennium.</t>
  </si>
  <si>
    <t>This is a continuation of the new Construction project for which appropriations were made by the 83rd and 84th Legislatures. This is funded with $750,000 of Economic Stabilization Funds (Fund 0599) and $1,250,000 of GR - Sporting Goods Sales Tax (Fund 0001). THC Rider 26 requires not less than $2,000,000 be spent on the San Felipe de Austin State Historic Site. THC Rider 2 splits the capital funding evenly $1,000,000 in each year of the biennium.</t>
  </si>
  <si>
    <t>THC Rider 26 requires not less than $2,000,000 be spent on the National Museum of the Pacific War. RFP is currently in development. THC Rider 2 splits the capital funding evenly $1,000,000 in each year of the biennium.</t>
  </si>
  <si>
    <t>4, 7</t>
  </si>
  <si>
    <t>THC Rider 26 requires not less than $350,000 be spent on the deferred maintenance projects at State Historic Sites. THC Rider 2 splits the capital funding evenly $175,000 in each year of the biennium. There are multiple sites with roof replacement needs.</t>
  </si>
  <si>
    <t>5, 8</t>
  </si>
  <si>
    <t>THC Rider 26 requires not less than $350,000 be spent on the deferred maintenance projects at State Historic Sites. THC Rider 2 splits the capital funding evenly $175,000 in each year of the biennium. There are multiple sites with interior renovation needs.</t>
  </si>
  <si>
    <t>STATE PRESERVATION BOARD (809)</t>
  </si>
  <si>
    <t>BOB CASH, CYNTHIA PROVINE</t>
  </si>
  <si>
    <t>CRP18001</t>
  </si>
  <si>
    <t>Capitol Elevator Modernization/Upgrade Phase 1</t>
  </si>
  <si>
    <t>Modernizaion of all Capitol and Extension Elevators.  Project is in the design / RFQ phase.  RFQ to be issued in the next month.  Delayed due to Special Session</t>
  </si>
  <si>
    <t>FUND 0001</t>
  </si>
  <si>
    <t>Consultant has been selected and design is underway.  Prepatory work for construction by SPB Staff complete pending additional work determined by consultation.</t>
  </si>
  <si>
    <t>CRP18017</t>
  </si>
  <si>
    <t>Capitol Elevator Modernization/Upgrade Phase 2</t>
  </si>
  <si>
    <t>CRP18015</t>
  </si>
  <si>
    <t>HVAC Automation System Upgrade Capitol Extension</t>
  </si>
  <si>
    <t>RFP for materials being crafted, expect issue of RFP in the next 3 months - Delayed due ot Special Session</t>
  </si>
  <si>
    <t>Points count and Parts list has been determined and RFP will be submitted to procurement the week of 3/12.  All prepatory work for construction is complete - HVAC / Electrical and Mechanical.  Pending additional needs from SPB Installation crew.</t>
  </si>
  <si>
    <t>Department of State Health Services - 537</t>
  </si>
  <si>
    <t>Charles Rotan</t>
  </si>
  <si>
    <t>53700</t>
  </si>
  <si>
    <t>TCID Building Renovation</t>
  </si>
  <si>
    <t>To renovate support buildings at Texas Center for Infectious Disease</t>
  </si>
  <si>
    <t>Economic Stabilization Fund- ESF (other)</t>
  </si>
  <si>
    <t>Spring 2019</t>
  </si>
  <si>
    <t xml:space="preserve">Health and Human Services Commission manages and implements the TCID capital projects, including construction contracts. The roof project of approximately $780,000 has an estimated contract execution of Fall 2018. </t>
  </si>
  <si>
    <t>Laboratory Deferred Maintenance</t>
  </si>
  <si>
    <t>To support building maintenance and renovation costs for the DSHS Laboratory.</t>
  </si>
  <si>
    <t>General Revenue</t>
  </si>
  <si>
    <t>Project planning is still in the development phase.  This project is managed by Texas Facilities Commission.</t>
  </si>
  <si>
    <t>HHSC 529 State Hospitals</t>
  </si>
  <si>
    <t>HHSC State-Operated Facilities Division - Facilities Support Services</t>
  </si>
  <si>
    <t>Project Priority</t>
  </si>
  <si>
    <t>16-012-KSH</t>
  </si>
  <si>
    <t>ESF (other)</t>
  </si>
  <si>
    <t>16-018-RSH</t>
  </si>
  <si>
    <t>17-006-WCY</t>
  </si>
  <si>
    <t>18-001-ASH</t>
  </si>
  <si>
    <t>18-002-BSH</t>
  </si>
  <si>
    <t>18-003-BSH</t>
  </si>
  <si>
    <t>18-004-BSH</t>
  </si>
  <si>
    <t>18-005-BSH</t>
  </si>
  <si>
    <t>18-006-EPC</t>
  </si>
  <si>
    <t>18-007-KSH</t>
  </si>
  <si>
    <t>18-008-KSH</t>
  </si>
  <si>
    <t>18-009-KSH</t>
  </si>
  <si>
    <t>18-010-VSH</t>
  </si>
  <si>
    <t>18-011-VSH</t>
  </si>
  <si>
    <t>18-012-VSH</t>
  </si>
  <si>
    <t>18-013-VSH</t>
  </si>
  <si>
    <t>18-014-WFH</t>
  </si>
  <si>
    <t>18-015-WFH</t>
  </si>
  <si>
    <t>18-016-WFH</t>
  </si>
  <si>
    <t>18-017-RSC</t>
  </si>
  <si>
    <t>18-018-RSC</t>
  </si>
  <si>
    <t>18-019-RSH</t>
  </si>
  <si>
    <t>18-020-RSH</t>
  </si>
  <si>
    <t>18-021-RSH</t>
  </si>
  <si>
    <t>18-022-SAH</t>
  </si>
  <si>
    <t>18-023-TSH</t>
  </si>
  <si>
    <t>18-024-TSH</t>
  </si>
  <si>
    <t>18-025-TSH</t>
  </si>
  <si>
    <t>18-026-WCY</t>
  </si>
  <si>
    <t>18-027-WCY</t>
  </si>
  <si>
    <t>18-028-SH</t>
  </si>
  <si>
    <t>Various Hospitals</t>
  </si>
  <si>
    <t>System Wide CSI Remediation</t>
  </si>
  <si>
    <t>18-029-SH</t>
  </si>
  <si>
    <t>System Wide Anti Ligature Remediation</t>
  </si>
  <si>
    <t>18-030-RSH</t>
  </si>
  <si>
    <t>18-032-SAH</t>
  </si>
  <si>
    <t>18-031-ASH</t>
  </si>
  <si>
    <t>GO Bond</t>
  </si>
  <si>
    <t>16-032-WCY</t>
  </si>
  <si>
    <t>Projects labeled GO Bonds are older projects that are currently being funded by FY 2018 ESF appropriations, while HHSC seeks approval to transfer DADS and DSHS GO Bonds from previous biennia to HHSC for use on these projects. Once the transfer is approved by the LBB and completed, the ESF appropriations will be redirected for FY 18-19 projects listed above. The transfer is needed due HHSC Rider 122 and the authority of HHSC to spend unexpended DADS and DSHS funds.</t>
  </si>
  <si>
    <t>14-005-BSH</t>
  </si>
  <si>
    <t>16-034-WFH</t>
  </si>
  <si>
    <t>16-016-RSC</t>
  </si>
  <si>
    <t>16-029-TSH</t>
  </si>
  <si>
    <t>17-016-RSH</t>
  </si>
  <si>
    <t>17-019-RSH</t>
  </si>
  <si>
    <t>16-007-BSH</t>
  </si>
  <si>
    <t>16-011-EPC</t>
  </si>
  <si>
    <t>Grand Totals:</t>
  </si>
  <si>
    <t>Texas Juvenile Justice Department - 644</t>
  </si>
  <si>
    <t>Steven Vargas - Director of Construction</t>
  </si>
  <si>
    <t>High Voltage Loop - Giddings</t>
  </si>
  <si>
    <t>Replace major high voltage conduit and wire around the campus in order to bring to current code and support existing transformers. Reconfigure MDP panels and conductors up to the transformers.</t>
  </si>
  <si>
    <t>Gym Roof Repair - Giddings</t>
  </si>
  <si>
    <t>Hurricane Harvey storm damaged a portion of the roof at the gym. Replace roof with new roofing materials.</t>
  </si>
  <si>
    <t>Currently out for bid.  Bids due on 03/19/2018.</t>
  </si>
  <si>
    <t>Pool HVAC Install - Giddings</t>
  </si>
  <si>
    <t>Install an HVAC system &amp; room finish-out in the newly infilled pool in order to make this space habitabal for staff.</t>
  </si>
  <si>
    <t>Replace HVAC Units - Brownwood</t>
  </si>
  <si>
    <t>Replace the HVAC units &amp; associated appurtenances in the building inside the secured area with similarly size units.</t>
  </si>
  <si>
    <t>Side 2 Drop Ceiling Tiles Reinforcement - McLennan</t>
  </si>
  <si>
    <t>Youth have been accessing above the drop ceiling in the octogonal hallways &amp; damaging infrastructure. This project will install plywood over the tiles in all dorms.</t>
  </si>
  <si>
    <t>Replaced one pod of one dorm tiles with in-house personnel to ascertain effectiveness of materials.  Pending outcome, TJJD will fund the rest of the side II dorm tile replacements with contractor.</t>
  </si>
  <si>
    <t>Replace HVAC Units - McLennan</t>
  </si>
  <si>
    <t>Convert Wooden Doors to Metal Doors - Evins</t>
  </si>
  <si>
    <t>Doors must be changed from wood to metal in order to fortify walkways &amp; due to fire code.</t>
  </si>
  <si>
    <t>In-house design.</t>
  </si>
  <si>
    <t>HVAC Upgrades to Dorms, Admin, Gym - Gainesville</t>
  </si>
  <si>
    <t>Replace the HVAC units in the dorms, administration, and gym buildings with similarly sized units.</t>
  </si>
  <si>
    <t>Backup Generators - Gainesville</t>
  </si>
  <si>
    <t>Finish outfitting the entire campus so that all buildings have backup generators in case of a power outage.</t>
  </si>
  <si>
    <t>Drainage Improvements Front of Campus - Giddings</t>
  </si>
  <si>
    <t>During heavy rain events, the front area of campus is prone to flash flooding. This project will resize the infrastructure to accommodate these events.</t>
  </si>
  <si>
    <t>Structural Repair at Maintenance Office &amp; Auto Shop - Gainesville</t>
  </si>
  <si>
    <t>Recent foundational settling has caused the buildings to develop major cracks in the structure. This project will mitigate and repair the building.</t>
  </si>
  <si>
    <t>Vocational Shop Retaining Wall - Gainesville</t>
  </si>
  <si>
    <t>The loading dock has separated from the building. Repairs are needed with a retaining wall in order to address the issue.</t>
  </si>
  <si>
    <t>Roof Panels @ Storage Structre - Giddings</t>
  </si>
  <si>
    <t>The old greenhouse is currently being used as storage for the Maintenance Dept. Over time the roof panels have deteriorated and this project will provide for a new roof.</t>
  </si>
  <si>
    <t>Access Road to Lake - Giddings</t>
  </si>
  <si>
    <t>Current ingress/egress to campus lake overflow is over bare field. This project will provide for an access road for Maintenance to traverse.</t>
  </si>
  <si>
    <t>Replace Fire Alarm System - Giddings</t>
  </si>
  <si>
    <t>The fire alarm systems across campus have reached the end of their useful lives and parts are hard to get. This project will replace and update.</t>
  </si>
  <si>
    <t>Replace Landline - Giddings</t>
  </si>
  <si>
    <t>The original landline network is old and unreliable. Numerous outages have occurred and a total replacement would be necessary.</t>
  </si>
  <si>
    <t>Replace Gym Floor - Brownwood</t>
  </si>
  <si>
    <t>The gym floor is original and full of hazards to youth playing on it. Replacement is warranted to prevent falls and trips.</t>
  </si>
  <si>
    <t>HVAC Duct Cleaning - McLennan</t>
  </si>
  <si>
    <t>None of the ductwork on campus has ever been cleaned since the campus opened. Cleaning would improve the air quality in the buildings.</t>
  </si>
  <si>
    <t>Campuswide Drainage Improvments - McLennan</t>
  </si>
  <si>
    <t>Improved erosion control and storm water management upgrades are needed campuswide.</t>
  </si>
  <si>
    <t>Roof Replacement Dorms 1/2 &amp; Infirmary - Evins</t>
  </si>
  <si>
    <t>These roofs have leaking problems and are suseptable to storm damage.</t>
  </si>
  <si>
    <t>Sidewalk Improvements Campuswide - Gainesville</t>
  </si>
  <si>
    <t>Sidewalks have cracked and separated over time throughout campus and repairs are needed to prevent trip hazards.</t>
  </si>
  <si>
    <t>Campuswide Drainage Improvments - Gainesville</t>
  </si>
  <si>
    <t>Unanticipated Critical Maintenance Life/Safety</t>
  </si>
  <si>
    <t>This project will address any unanticipated, critical maintenance issues arising over the coming two years.</t>
  </si>
  <si>
    <t>HHSC 529 State Supported Living Centers</t>
  </si>
  <si>
    <t>18-101-ABL</t>
  </si>
  <si>
    <t>18-102-ABL</t>
  </si>
  <si>
    <t>18-103-ABL</t>
  </si>
  <si>
    <t>18-104-ABL</t>
  </si>
  <si>
    <t>18-105-ABL</t>
  </si>
  <si>
    <t>18-106-AUL</t>
  </si>
  <si>
    <t>18-107-AUL</t>
  </si>
  <si>
    <t>18-108-AUL</t>
  </si>
  <si>
    <t>18-109-AUL</t>
  </si>
  <si>
    <t>18-110-BLC</t>
  </si>
  <si>
    <t>18-111-BLC</t>
  </si>
  <si>
    <t>18-112-BLC</t>
  </si>
  <si>
    <t>18-113-CLC</t>
  </si>
  <si>
    <t>18-114-CLC</t>
  </si>
  <si>
    <t>18-115-DLC</t>
  </si>
  <si>
    <t>18-116-DLC</t>
  </si>
  <si>
    <t>18-117-ELC</t>
  </si>
  <si>
    <t>18-118-ELC</t>
  </si>
  <si>
    <t>18-119-LBL</t>
  </si>
  <si>
    <t>18-120-LFL</t>
  </si>
  <si>
    <t>18-121-LFL</t>
  </si>
  <si>
    <t>18-122-LFL</t>
  </si>
  <si>
    <t>18-123-MLC</t>
  </si>
  <si>
    <t>18-124-MLC</t>
  </si>
  <si>
    <t>18-125-RLC</t>
  </si>
  <si>
    <t>18-126-RLC</t>
  </si>
  <si>
    <t>18-127-RLC</t>
  </si>
  <si>
    <t>18-128-RLC</t>
  </si>
  <si>
    <t>18-129-SGL</t>
  </si>
  <si>
    <t>18-130-SGL</t>
  </si>
  <si>
    <t>18-131-SGL</t>
  </si>
  <si>
    <t>18-132-SAL</t>
  </si>
  <si>
    <t>18-133-SAL</t>
  </si>
  <si>
    <t>18-134-SGL</t>
  </si>
  <si>
    <t>18-135-DLC</t>
  </si>
  <si>
    <t>18-136-DLC</t>
  </si>
  <si>
    <t>18-137-SAL</t>
  </si>
  <si>
    <t>10-097-MSS</t>
  </si>
  <si>
    <t>Grease Trap Relocation</t>
  </si>
  <si>
    <t>14-054-LFS</t>
  </si>
  <si>
    <t>Life Safety and ADA Renovations Project Increase Request</t>
  </si>
  <si>
    <t>16-044-CCS</t>
  </si>
  <si>
    <t>16-045-CCS</t>
  </si>
  <si>
    <t>16-048-DSS</t>
  </si>
  <si>
    <t>16-051-LSS</t>
  </si>
  <si>
    <t>Medical Gas System Replacement</t>
  </si>
  <si>
    <t>16-052-LFS</t>
  </si>
  <si>
    <t>Emergency Generator and Electrical System Replacement</t>
  </si>
  <si>
    <t>16-061-SAS</t>
  </si>
  <si>
    <t>16-064-ABS</t>
  </si>
  <si>
    <t>MEP and Life Saftey Code Renovations</t>
  </si>
  <si>
    <t>16-066-SGS</t>
  </si>
  <si>
    <t>17-018-LFS</t>
  </si>
  <si>
    <t>Grand Total:</t>
  </si>
  <si>
    <t>December 2017 Quarterly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</si>
</sst>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quot;$&quot;#,##0"/>
    <numFmt numFmtId="165" formatCode="&quot;$&quot;#,##0.00"/>
    <numFmt numFmtId="166" formatCode="_(&quot;$&quot;* #,##0_);_(&quot;$&quot;* \(#,##0\);_(&quot;$&quot;* &quot;-&quot;??_);_(@_)"/>
    <numFmt numFmtId="167" formatCode="mm/dd/yy;@"/>
    <numFmt numFmtId="168" formatCode="&quot;$&quot;#,##0;[Red]&quot;$&quot;#,##0"/>
    <numFmt numFmtId="169" formatCode="_(&quot;$&quot;* #,##0.0_);_(&quot;$&quot;* \(#,##0.0\);_(&quot;$&quot;* &quot;-&quot;??_);_(@_)"/>
    <numFmt numFmtId="170" formatCode="###0;###0"/>
    <numFmt numFmtId="171" formatCode="_(&quot;$&quot;* #,##0.00_);_(&quot;$&quot;* \(#,##0.00\);_(&quot;$&quot;* &quot;-&quot;_);_(@_)"/>
  </numFmts>
  <fonts count="47" x14ac:knownFonts="1">
    <font>
      <sz val="11"/>
      <color theme="1"/>
      <name val="Calibri"/>
      <family val="2"/>
      <scheme val="minor"/>
    </font>
    <font>
      <sz val="11"/>
      <color theme="1"/>
      <name val="Calibri"/>
      <family val="2"/>
      <scheme val="minor"/>
    </font>
    <font>
      <sz val="11"/>
      <color rgb="FF9C6500"/>
      <name val="Calibri"/>
      <family val="2"/>
      <scheme val="minor"/>
    </font>
    <font>
      <b/>
      <u/>
      <sz val="16"/>
      <color theme="1"/>
      <name val="Calibri"/>
      <family val="2"/>
      <scheme val="minor"/>
    </font>
    <font>
      <b/>
      <u/>
      <sz val="11"/>
      <color theme="1"/>
      <name val="Calibri"/>
      <family val="2"/>
      <scheme val="minor"/>
    </font>
    <font>
      <sz val="11"/>
      <name val="Calibri"/>
      <family val="2"/>
      <scheme val="minor"/>
    </font>
    <font>
      <b/>
      <u/>
      <sz val="12"/>
      <name val="Calibri"/>
      <family val="2"/>
      <scheme val="minor"/>
    </font>
    <font>
      <sz val="12"/>
      <color theme="1"/>
      <name val="Arial"/>
      <family val="2"/>
    </font>
    <font>
      <sz val="10"/>
      <color theme="1"/>
      <name val="Arial"/>
      <family val="2"/>
    </font>
    <font>
      <b/>
      <sz val="10"/>
      <color theme="1"/>
      <name val="Arial"/>
      <family val="2"/>
    </font>
    <font>
      <u/>
      <sz val="8"/>
      <color indexed="22"/>
      <name val="Calibri"/>
      <family val="2"/>
    </font>
    <font>
      <i/>
      <sz val="10"/>
      <color theme="1"/>
      <name val="Arial"/>
      <family val="2"/>
    </font>
    <font>
      <sz val="10"/>
      <color indexed="8"/>
      <name val="Arial"/>
      <family val="2"/>
    </font>
    <font>
      <sz val="10"/>
      <name val="Arial"/>
      <family val="2"/>
    </font>
    <font>
      <b/>
      <sz val="10"/>
      <name val="Arial"/>
      <family val="2"/>
    </font>
    <font>
      <b/>
      <sz val="9"/>
      <color indexed="81"/>
      <name val="Tahoma"/>
      <family val="2"/>
    </font>
    <font>
      <sz val="9"/>
      <color indexed="81"/>
      <name val="Tahoma"/>
      <family val="2"/>
    </font>
    <font>
      <b/>
      <sz val="12"/>
      <color theme="1"/>
      <name val="Arial"/>
      <family val="2"/>
    </font>
    <font>
      <i/>
      <sz val="12"/>
      <color theme="1"/>
      <name val="Arial"/>
      <family val="2"/>
    </font>
    <font>
      <sz val="12"/>
      <name val="Arial"/>
      <family val="2"/>
    </font>
    <font>
      <b/>
      <u/>
      <sz val="12"/>
      <color theme="1"/>
      <name val="Arial"/>
      <family val="2"/>
    </font>
    <font>
      <b/>
      <i/>
      <sz val="12"/>
      <color theme="1"/>
      <name val="Arial"/>
      <family val="2"/>
    </font>
    <font>
      <sz val="12"/>
      <color rgb="FFFF0000"/>
      <name val="Arial"/>
      <family val="2"/>
    </font>
    <font>
      <i/>
      <sz val="12"/>
      <color rgb="FFFF0000"/>
      <name val="Arial"/>
      <family val="2"/>
    </font>
    <font>
      <sz val="12"/>
      <color rgb="FF7030A0"/>
      <name val="Arial"/>
      <family val="2"/>
    </font>
    <font>
      <b/>
      <sz val="12"/>
      <name val="Arial"/>
      <family val="2"/>
    </font>
    <font>
      <strike/>
      <sz val="12"/>
      <color theme="1"/>
      <name val="Arial"/>
      <family val="2"/>
    </font>
    <font>
      <b/>
      <sz val="28"/>
      <color theme="1"/>
      <name val="Arial"/>
      <family val="2"/>
    </font>
    <font>
      <strike/>
      <sz val="12"/>
      <name val="Arial"/>
      <family val="2"/>
    </font>
    <font>
      <sz val="12"/>
      <color theme="3"/>
      <name val="Arial"/>
      <family val="2"/>
    </font>
    <font>
      <b/>
      <sz val="12"/>
      <color theme="5"/>
      <name val="Arial"/>
      <family val="2"/>
    </font>
    <font>
      <b/>
      <sz val="12"/>
      <color theme="3"/>
      <name val="Arial"/>
      <family val="2"/>
    </font>
    <font>
      <sz val="14"/>
      <color theme="1"/>
      <name val="Arial"/>
      <family val="2"/>
    </font>
    <font>
      <b/>
      <sz val="14"/>
      <color theme="1"/>
      <name val="Arial"/>
      <family val="2"/>
    </font>
    <font>
      <b/>
      <sz val="14"/>
      <name val="Arial"/>
      <family val="2"/>
    </font>
    <font>
      <sz val="14"/>
      <name val="Arial"/>
      <family val="2"/>
    </font>
    <font>
      <b/>
      <sz val="16"/>
      <color theme="1"/>
      <name val="Arial"/>
      <family val="2"/>
    </font>
    <font>
      <sz val="16"/>
      <color theme="1"/>
      <name val="Arial"/>
      <family val="2"/>
    </font>
    <font>
      <b/>
      <sz val="11"/>
      <color theme="1"/>
      <name val="Arial"/>
      <family val="2"/>
    </font>
    <font>
      <sz val="10"/>
      <color theme="1"/>
      <name val="Calibri"/>
      <family val="2"/>
      <scheme val="minor"/>
    </font>
    <font>
      <sz val="10"/>
      <color rgb="FF000000"/>
      <name val="Calibri"/>
      <family val="2"/>
    </font>
    <font>
      <sz val="12"/>
      <color rgb="FF000000"/>
      <name val="Arial"/>
      <family val="2"/>
    </font>
    <font>
      <sz val="14"/>
      <color theme="1"/>
      <name val="Calibri"/>
      <family val="2"/>
      <scheme val="minor"/>
    </font>
    <font>
      <b/>
      <sz val="14"/>
      <color theme="1"/>
      <name val="Calibri"/>
      <family val="2"/>
      <scheme val="minor"/>
    </font>
    <font>
      <b/>
      <i/>
      <sz val="14"/>
      <color theme="1"/>
      <name val="Calibri"/>
      <family val="2"/>
      <scheme val="minor"/>
    </font>
    <font>
      <i/>
      <sz val="14"/>
      <color theme="1"/>
      <name val="Calibri"/>
      <family val="2"/>
      <scheme val="minor"/>
    </font>
    <font>
      <b/>
      <u/>
      <sz val="14"/>
      <color theme="1"/>
      <name val="Calibri"/>
      <family val="2"/>
      <scheme val="minor"/>
    </font>
  </fonts>
  <fills count="9">
    <fill>
      <patternFill patternType="none"/>
    </fill>
    <fill>
      <patternFill patternType="gray125"/>
    </fill>
    <fill>
      <patternFill patternType="solid">
        <fgColor rgb="FFFFEB9C"/>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3" tint="0.59999389629810485"/>
        <bgColor indexed="64"/>
      </patternFill>
    </fill>
    <fill>
      <patternFill patternType="gray0625">
        <bgColor theme="2" tint="-9.9948118533890809E-2"/>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s>
  <cellStyleXfs count="13">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1" fillId="0" borderId="0"/>
    <xf numFmtId="0" fontId="7" fillId="0" borderId="0"/>
    <xf numFmtId="44" fontId="10" fillId="0" borderId="0" applyFont="0" applyFill="0" applyBorder="0" applyAlignment="0" applyProtection="0"/>
    <xf numFmtId="0" fontId="1" fillId="0" borderId="0"/>
    <xf numFmtId="0" fontId="12" fillId="0" borderId="0"/>
    <xf numFmtId="0" fontId="12" fillId="0" borderId="0"/>
    <xf numFmtId="0" fontId="1" fillId="0" borderId="0"/>
    <xf numFmtId="44" fontId="7" fillId="0" borderId="0" applyFont="0" applyFill="0" applyBorder="0" applyAlignment="0" applyProtection="0"/>
    <xf numFmtId="9" fontId="7" fillId="0" borderId="0" applyFont="0" applyFill="0" applyBorder="0" applyAlignment="0" applyProtection="0"/>
  </cellStyleXfs>
  <cellXfs count="817">
    <xf numFmtId="0" fontId="0" fillId="0" borderId="0" xfId="0"/>
    <xf numFmtId="0" fontId="3" fillId="0" borderId="0" xfId="0" applyFont="1"/>
    <xf numFmtId="0" fontId="1" fillId="0" borderId="1" xfId="4" applyBorder="1"/>
    <xf numFmtId="164" fontId="1" fillId="0" borderId="2" xfId="4" applyNumberFormat="1" applyBorder="1" applyAlignment="1">
      <alignment horizontal="center" wrapText="1"/>
    </xf>
    <xf numFmtId="164" fontId="0" fillId="0" borderId="2" xfId="4" applyNumberFormat="1" applyFont="1" applyBorder="1" applyAlignment="1">
      <alignment horizontal="center" wrapText="1"/>
    </xf>
    <xf numFmtId="10" fontId="1" fillId="0" borderId="2" xfId="4" applyNumberFormat="1" applyFont="1" applyBorder="1" applyAlignment="1">
      <alignment horizontal="center" wrapText="1"/>
    </xf>
    <xf numFmtId="10" fontId="1" fillId="0" borderId="3" xfId="4" applyNumberFormat="1" applyFont="1" applyBorder="1" applyAlignment="1">
      <alignment horizontal="center" wrapText="1"/>
    </xf>
    <xf numFmtId="0" fontId="4" fillId="0" borderId="4" xfId="4" applyFont="1" applyBorder="1"/>
    <xf numFmtId="164" fontId="1" fillId="0" borderId="0" xfId="4" applyNumberFormat="1" applyBorder="1" applyAlignment="1">
      <alignment horizontal="center" wrapText="1"/>
    </xf>
    <xf numFmtId="164" fontId="0" fillId="0" borderId="0" xfId="4" applyNumberFormat="1" applyFont="1" applyBorder="1" applyAlignment="1">
      <alignment horizontal="center" wrapText="1"/>
    </xf>
    <xf numFmtId="10" fontId="1" fillId="0" borderId="0" xfId="4" applyNumberFormat="1" applyFont="1" applyBorder="1" applyAlignment="1">
      <alignment horizontal="center" wrapText="1"/>
    </xf>
    <xf numFmtId="10" fontId="1" fillId="0" borderId="5" xfId="4" applyNumberFormat="1" applyFont="1" applyBorder="1" applyAlignment="1">
      <alignment horizontal="center" wrapText="1"/>
    </xf>
    <xf numFmtId="0" fontId="0" fillId="3" borderId="4" xfId="4" applyFont="1" applyFill="1" applyBorder="1"/>
    <xf numFmtId="164" fontId="1" fillId="3" borderId="0" xfId="4" applyNumberFormat="1" applyFill="1" applyBorder="1" applyAlignment="1">
      <alignment horizontal="center" wrapText="1"/>
    </xf>
    <xf numFmtId="10" fontId="5" fillId="3" borderId="0" xfId="4" applyNumberFormat="1" applyFont="1" applyFill="1" applyBorder="1" applyAlignment="1">
      <alignment horizontal="center" wrapText="1"/>
    </xf>
    <xf numFmtId="10" fontId="1" fillId="3" borderId="0" xfId="4" applyNumberFormat="1" applyFill="1" applyBorder="1" applyAlignment="1">
      <alignment horizontal="center" wrapText="1"/>
    </xf>
    <xf numFmtId="10" fontId="1" fillId="3" borderId="5" xfId="4" applyNumberFormat="1" applyFill="1" applyBorder="1" applyAlignment="1">
      <alignment horizontal="center"/>
    </xf>
    <xf numFmtId="0" fontId="0" fillId="0" borderId="4" xfId="4" applyFont="1" applyFill="1" applyBorder="1"/>
    <xf numFmtId="164" fontId="1" fillId="0" borderId="0" xfId="4" applyNumberFormat="1" applyFill="1" applyBorder="1" applyAlignment="1">
      <alignment horizontal="center" wrapText="1"/>
    </xf>
    <xf numFmtId="10" fontId="5" fillId="0" borderId="0" xfId="4" applyNumberFormat="1" applyFont="1" applyFill="1" applyBorder="1" applyAlignment="1">
      <alignment horizontal="center" wrapText="1"/>
    </xf>
    <xf numFmtId="10" fontId="1" fillId="0" borderId="0" xfId="4" applyNumberFormat="1" applyFill="1" applyBorder="1" applyAlignment="1">
      <alignment horizontal="center" wrapText="1"/>
    </xf>
    <xf numFmtId="10" fontId="1" fillId="0" borderId="5" xfId="4" applyNumberFormat="1" applyFill="1" applyBorder="1" applyAlignment="1">
      <alignment horizontal="center"/>
    </xf>
    <xf numFmtId="10" fontId="1" fillId="3" borderId="0" xfId="4" applyNumberFormat="1" applyFont="1" applyFill="1" applyBorder="1" applyAlignment="1">
      <alignment horizontal="center" wrapText="1"/>
    </xf>
    <xf numFmtId="0" fontId="1" fillId="3" borderId="4" xfId="4" applyFill="1" applyBorder="1"/>
    <xf numFmtId="0" fontId="6" fillId="0" borderId="4" xfId="4" applyFont="1" applyFill="1" applyBorder="1"/>
    <xf numFmtId="10" fontId="5" fillId="4" borderId="0" xfId="4" applyNumberFormat="1" applyFont="1" applyFill="1" applyBorder="1" applyAlignment="1">
      <alignment horizontal="center" wrapText="1"/>
    </xf>
    <xf numFmtId="10" fontId="1" fillId="4" borderId="0" xfId="4" applyNumberFormat="1" applyFill="1" applyBorder="1" applyAlignment="1">
      <alignment horizontal="center" wrapText="1"/>
    </xf>
    <xf numFmtId="164" fontId="1" fillId="4" borderId="0" xfId="4" applyNumberFormat="1" applyFill="1" applyBorder="1" applyAlignment="1">
      <alignment horizontal="center" wrapText="1"/>
    </xf>
    <xf numFmtId="10" fontId="1" fillId="4" borderId="5" xfId="4" applyNumberFormat="1" applyFill="1" applyBorder="1" applyAlignment="1">
      <alignment horizontal="center"/>
    </xf>
    <xf numFmtId="0" fontId="1" fillId="0" borderId="6" xfId="4" applyBorder="1"/>
    <xf numFmtId="164" fontId="1" fillId="0" borderId="7" xfId="4" applyNumberFormat="1" applyBorder="1" applyAlignment="1">
      <alignment horizontal="center" wrapText="1"/>
    </xf>
    <xf numFmtId="10" fontId="1" fillId="0" borderId="7" xfId="4" applyNumberFormat="1" applyFont="1" applyBorder="1" applyAlignment="1">
      <alignment horizontal="center" wrapText="1"/>
    </xf>
    <xf numFmtId="10" fontId="1" fillId="0" borderId="8" xfId="4" applyNumberFormat="1" applyFont="1" applyBorder="1" applyAlignment="1">
      <alignment horizontal="center" wrapText="1"/>
    </xf>
    <xf numFmtId="0" fontId="8" fillId="0" borderId="9" xfId="5" applyFont="1" applyFill="1" applyBorder="1" applyAlignment="1">
      <alignment vertical="top" wrapText="1"/>
    </xf>
    <xf numFmtId="0" fontId="9" fillId="0" borderId="9" xfId="5" applyFont="1" applyFill="1" applyBorder="1" applyAlignment="1">
      <alignment vertical="top" wrapText="1"/>
    </xf>
    <xf numFmtId="0" fontId="8" fillId="0" borderId="9" xfId="5" applyFont="1" applyFill="1" applyBorder="1" applyAlignment="1">
      <alignment horizontal="left" vertical="top" wrapText="1"/>
    </xf>
    <xf numFmtId="42" fontId="8" fillId="0" borderId="9" xfId="6" applyNumberFormat="1" applyFont="1" applyFill="1" applyBorder="1" applyAlignment="1">
      <alignment horizontal="right" vertical="top" wrapText="1"/>
    </xf>
    <xf numFmtId="14" fontId="8" fillId="0" borderId="9" xfId="5" applyNumberFormat="1" applyFont="1" applyFill="1" applyBorder="1" applyAlignment="1">
      <alignment horizontal="left" vertical="top" wrapText="1"/>
    </xf>
    <xf numFmtId="0" fontId="9" fillId="3" borderId="9" xfId="5" applyFont="1" applyFill="1" applyBorder="1" applyAlignment="1">
      <alignment horizontal="center" wrapText="1"/>
    </xf>
    <xf numFmtId="42" fontId="9" fillId="3" borderId="9" xfId="6" applyNumberFormat="1" applyFont="1" applyFill="1" applyBorder="1" applyAlignment="1">
      <alignment horizontal="center" wrapText="1"/>
    </xf>
    <xf numFmtId="0" fontId="9" fillId="0" borderId="9" xfId="0" applyFont="1" applyFill="1" applyBorder="1" applyAlignment="1">
      <alignment horizontal="center" wrapText="1"/>
    </xf>
    <xf numFmtId="0" fontId="9" fillId="3" borderId="9" xfId="0" applyFont="1" applyFill="1" applyBorder="1" applyAlignment="1">
      <alignment horizontal="center" wrapText="1"/>
    </xf>
    <xf numFmtId="10" fontId="9" fillId="3" borderId="9" xfId="2" applyNumberFormat="1" applyFont="1" applyFill="1" applyBorder="1" applyAlignment="1">
      <alignment horizontal="center" wrapText="1"/>
    </xf>
    <xf numFmtId="44" fontId="9" fillId="3" borderId="9" xfId="1" applyFont="1" applyFill="1" applyBorder="1" applyAlignment="1">
      <alignment horizontal="center" wrapText="1"/>
    </xf>
    <xf numFmtId="0" fontId="13" fillId="0" borderId="9" xfId="8" applyFont="1" applyFill="1" applyBorder="1" applyAlignment="1">
      <alignment horizontal="center" vertical="top" wrapText="1"/>
    </xf>
    <xf numFmtId="0" fontId="13" fillId="0" borderId="9" xfId="7" applyFont="1" applyFill="1" applyBorder="1" applyAlignment="1">
      <alignment horizontal="center" vertical="top" wrapText="1"/>
    </xf>
    <xf numFmtId="0" fontId="13" fillId="0" borderId="9" xfId="9" applyFont="1" applyFill="1" applyBorder="1" applyAlignment="1">
      <alignment vertical="top" wrapText="1"/>
    </xf>
    <xf numFmtId="0" fontId="13" fillId="0" borderId="9" xfId="9" applyFont="1" applyFill="1" applyBorder="1" applyAlignment="1">
      <alignment horizontal="left" vertical="top" wrapText="1"/>
    </xf>
    <xf numFmtId="42" fontId="13" fillId="0" borderId="9" xfId="5" applyNumberFormat="1" applyFont="1" applyFill="1" applyBorder="1" applyAlignment="1">
      <alignment vertical="top" wrapText="1"/>
    </xf>
    <xf numFmtId="42" fontId="13" fillId="0" borderId="9" xfId="6" applyNumberFormat="1" applyFont="1" applyFill="1" applyBorder="1" applyAlignment="1">
      <alignment horizontal="right" vertical="top" wrapText="1"/>
    </xf>
    <xf numFmtId="0" fontId="13" fillId="0" borderId="9" xfId="5" applyFont="1" applyFill="1" applyBorder="1" applyAlignment="1">
      <alignment horizontal="center" vertical="top" wrapText="1"/>
    </xf>
    <xf numFmtId="0" fontId="13" fillId="0" borderId="9" xfId="5" applyFont="1" applyFill="1" applyBorder="1" applyAlignment="1">
      <alignment vertical="top" wrapText="1"/>
    </xf>
    <xf numFmtId="0" fontId="13" fillId="0" borderId="9" xfId="5" applyFont="1" applyFill="1" applyBorder="1" applyAlignment="1">
      <alignment horizontal="left" vertical="top" wrapText="1"/>
    </xf>
    <xf numFmtId="0" fontId="13" fillId="0" borderId="9" xfId="7" applyFont="1" applyFill="1" applyBorder="1" applyAlignment="1">
      <alignment horizontal="left" vertical="top" wrapText="1"/>
    </xf>
    <xf numFmtId="9" fontId="13" fillId="0" borderId="9" xfId="2" applyNumberFormat="1" applyFont="1" applyFill="1" applyBorder="1" applyAlignment="1">
      <alignment vertical="top" wrapText="1"/>
    </xf>
    <xf numFmtId="0" fontId="13" fillId="0" borderId="9" xfId="8" applyFont="1" applyFill="1" applyBorder="1" applyAlignment="1">
      <alignment horizontal="left" vertical="top" wrapText="1"/>
    </xf>
    <xf numFmtId="0" fontId="13" fillId="0" borderId="9" xfId="10" applyFont="1" applyFill="1" applyBorder="1" applyAlignment="1">
      <alignment vertical="top" wrapText="1"/>
    </xf>
    <xf numFmtId="0" fontId="13" fillId="0" borderId="9" xfId="3" applyFont="1" applyFill="1" applyBorder="1" applyAlignment="1">
      <alignment horizontal="left" vertical="top" wrapText="1"/>
    </xf>
    <xf numFmtId="16" fontId="13" fillId="0" borderId="9" xfId="8" quotePrefix="1" applyNumberFormat="1" applyFont="1" applyFill="1" applyBorder="1" applyAlignment="1">
      <alignment horizontal="center" vertical="top" wrapText="1"/>
    </xf>
    <xf numFmtId="44" fontId="13" fillId="0" borderId="9" xfId="1" applyFont="1" applyFill="1" applyBorder="1" applyAlignment="1">
      <alignment horizontal="right" vertical="top" wrapText="1"/>
    </xf>
    <xf numFmtId="8" fontId="13" fillId="0" borderId="9" xfId="6" applyNumberFormat="1" applyFont="1" applyFill="1" applyBorder="1" applyAlignment="1">
      <alignment horizontal="right" vertical="top" wrapText="1"/>
    </xf>
    <xf numFmtId="0" fontId="13" fillId="0" borderId="9" xfId="0" applyFont="1" applyFill="1" applyBorder="1" applyAlignment="1">
      <alignment vertical="top" wrapText="1"/>
    </xf>
    <xf numFmtId="0" fontId="13" fillId="0" borderId="9" xfId="8" applyFont="1" applyFill="1" applyBorder="1" applyAlignment="1">
      <alignment vertical="top" wrapText="1"/>
    </xf>
    <xf numFmtId="0" fontId="14" fillId="0" borderId="9" xfId="8" applyFont="1" applyFill="1" applyBorder="1" applyAlignment="1">
      <alignment horizontal="center" vertical="top" wrapText="1"/>
    </xf>
    <xf numFmtId="0" fontId="14" fillId="0" borderId="9" xfId="5" applyFont="1" applyFill="1" applyBorder="1" applyAlignment="1">
      <alignment vertical="top" wrapText="1"/>
    </xf>
    <xf numFmtId="0" fontId="14" fillId="0" borderId="9" xfId="5" applyFont="1" applyFill="1" applyBorder="1" applyAlignment="1">
      <alignment horizontal="left" vertical="top" wrapText="1"/>
    </xf>
    <xf numFmtId="0" fontId="14" fillId="0" borderId="9" xfId="0" applyFont="1" applyFill="1" applyBorder="1" applyAlignment="1">
      <alignment vertical="top" wrapText="1"/>
    </xf>
    <xf numFmtId="166" fontId="14" fillId="0" borderId="9" xfId="0" applyNumberFormat="1" applyFont="1" applyFill="1" applyBorder="1" applyAlignment="1">
      <alignment vertical="top" wrapText="1"/>
    </xf>
    <xf numFmtId="0" fontId="0" fillId="0" borderId="0" xfId="0" applyNumberFormat="1" applyFill="1"/>
    <xf numFmtId="0" fontId="17" fillId="0" borderId="9" xfId="0" applyFont="1" applyFill="1" applyBorder="1" applyAlignment="1">
      <alignment wrapText="1"/>
    </xf>
    <xf numFmtId="0" fontId="0" fillId="0" borderId="0" xfId="0" applyFill="1" applyBorder="1" applyAlignment="1">
      <alignment horizontal="left" wrapText="1"/>
    </xf>
    <xf numFmtId="0" fontId="0" fillId="0" borderId="0" xfId="0" applyFill="1"/>
    <xf numFmtId="0" fontId="0" fillId="0" borderId="0" xfId="0" applyFill="1" applyBorder="1"/>
    <xf numFmtId="14" fontId="0" fillId="0" borderId="0" xfId="0" applyNumberFormat="1" applyFill="1" applyBorder="1" applyAlignment="1">
      <alignment horizontal="left" wrapText="1"/>
    </xf>
    <xf numFmtId="0" fontId="18" fillId="0" borderId="0" xfId="0" applyFont="1" applyFill="1" applyBorder="1"/>
    <xf numFmtId="14" fontId="18" fillId="0" borderId="0" xfId="0" applyNumberFormat="1" applyFont="1" applyFill="1" applyBorder="1" applyAlignment="1">
      <alignment horizontal="left"/>
    </xf>
    <xf numFmtId="0" fontId="0" fillId="0" borderId="0" xfId="0" applyFill="1" applyBorder="1" applyAlignment="1">
      <alignment horizontal="left"/>
    </xf>
    <xf numFmtId="0" fontId="17" fillId="0" borderId="7" xfId="0" applyFont="1" applyFill="1" applyBorder="1" applyAlignment="1">
      <alignment wrapText="1"/>
    </xf>
    <xf numFmtId="0" fontId="0" fillId="0" borderId="7" xfId="0" applyFill="1" applyBorder="1" applyAlignment="1">
      <alignment wrapText="1"/>
    </xf>
    <xf numFmtId="0" fontId="0" fillId="0" borderId="0" xfId="0" applyFill="1" applyAlignment="1">
      <alignment wrapText="1"/>
    </xf>
    <xf numFmtId="0" fontId="0" fillId="0" borderId="14" xfId="0" applyNumberFormat="1" applyFont="1" applyFill="1" applyBorder="1" applyAlignment="1">
      <alignment horizontal="center" wrapText="1"/>
    </xf>
    <xf numFmtId="0" fontId="0" fillId="0" borderId="9" xfId="0" quotePrefix="1" applyNumberFormat="1" applyFill="1" applyBorder="1" applyAlignment="1">
      <alignment horizontal="center" wrapText="1"/>
    </xf>
    <xf numFmtId="0" fontId="0" fillId="0" borderId="9" xfId="0" applyNumberFormat="1" applyFill="1" applyBorder="1" applyAlignment="1">
      <alignment horizontal="center" wrapText="1"/>
    </xf>
    <xf numFmtId="0" fontId="0" fillId="0" borderId="10" xfId="0" applyFont="1" applyFill="1" applyBorder="1" applyAlignment="1">
      <alignment horizontal="left" wrapText="1"/>
    </xf>
    <xf numFmtId="0" fontId="0" fillId="0" borderId="15" xfId="0" applyFont="1" applyFill="1" applyBorder="1" applyAlignment="1">
      <alignment horizontal="left" wrapText="1"/>
    </xf>
    <xf numFmtId="0" fontId="0" fillId="0" borderId="11" xfId="0" applyFont="1" applyFill="1" applyBorder="1" applyAlignment="1">
      <alignment horizontal="left" wrapText="1"/>
    </xf>
    <xf numFmtId="0" fontId="17" fillId="0" borderId="9" xfId="0" applyFont="1" applyBorder="1" applyAlignment="1">
      <alignment vertical="center" wrapText="1"/>
    </xf>
    <xf numFmtId="0" fontId="0" fillId="0" borderId="0" xfId="0" applyBorder="1" applyAlignment="1">
      <alignment horizontal="left" vertical="center" wrapText="1"/>
    </xf>
    <xf numFmtId="0" fontId="0" fillId="0" borderId="0" xfId="0" applyAlignment="1">
      <alignment horizontal="center" vertical="center"/>
    </xf>
    <xf numFmtId="14" fontId="0" fillId="0" borderId="0" xfId="0" applyNumberFormat="1" applyBorder="1" applyAlignment="1">
      <alignment horizontal="left" vertical="center" wrapText="1"/>
    </xf>
    <xf numFmtId="0" fontId="18" fillId="0" borderId="0" xfId="0" applyFont="1" applyBorder="1" applyAlignment="1">
      <alignment horizontal="center" vertical="center"/>
    </xf>
    <xf numFmtId="0" fontId="17" fillId="0" borderId="7" xfId="0" applyFont="1"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0" fillId="0" borderId="9" xfId="5" applyFont="1" applyBorder="1" applyAlignment="1">
      <alignment vertical="center" wrapText="1"/>
    </xf>
    <xf numFmtId="42" fontId="19" fillId="0" borderId="9" xfId="1" applyNumberFormat="1" applyFont="1" applyBorder="1" applyAlignment="1">
      <alignment horizontal="center" vertical="center" wrapText="1"/>
    </xf>
    <xf numFmtId="42" fontId="0" fillId="0" borderId="9" xfId="1" applyNumberFormat="1" applyFont="1" applyBorder="1" applyAlignment="1">
      <alignment horizontal="center" vertical="center" wrapText="1"/>
    </xf>
    <xf numFmtId="49" fontId="0" fillId="0" borderId="9" xfId="0" applyNumberFormat="1" applyBorder="1" applyAlignment="1">
      <alignment horizontal="center" vertical="center"/>
    </xf>
    <xf numFmtId="9" fontId="0" fillId="0" borderId="9" xfId="2" applyFont="1" applyBorder="1" applyAlignment="1">
      <alignment horizontal="center" vertical="center" wrapText="1"/>
    </xf>
    <xf numFmtId="42" fontId="0" fillId="0" borderId="11" xfId="1" applyNumberFormat="1" applyFont="1" applyBorder="1" applyAlignment="1">
      <alignment vertical="center" wrapText="1"/>
    </xf>
    <xf numFmtId="166" fontId="0" fillId="0" borderId="11" xfId="1" applyNumberFormat="1" applyFont="1" applyBorder="1" applyAlignment="1">
      <alignment vertical="center" wrapText="1"/>
    </xf>
    <xf numFmtId="166" fontId="0" fillId="0" borderId="9" xfId="1" applyNumberFormat="1" applyFont="1" applyBorder="1" applyAlignment="1">
      <alignment vertical="center" wrapText="1"/>
    </xf>
    <xf numFmtId="0" fontId="0" fillId="0" borderId="9" xfId="0" applyBorder="1" applyAlignment="1">
      <alignment horizontal="center" vertical="center"/>
    </xf>
    <xf numFmtId="0" fontId="0" fillId="0" borderId="9" xfId="5" applyFont="1" applyBorder="1" applyAlignment="1">
      <alignment horizontal="left" vertical="center" wrapText="1"/>
    </xf>
    <xf numFmtId="9" fontId="0" fillId="0" borderId="9" xfId="0" applyNumberFormat="1" applyBorder="1" applyAlignment="1">
      <alignment horizontal="center" vertical="center"/>
    </xf>
    <xf numFmtId="41" fontId="0" fillId="0" borderId="9" xfId="1" applyNumberFormat="1" applyFont="1" applyBorder="1" applyAlignment="1">
      <alignment horizontal="center" vertical="center" wrapText="1"/>
    </xf>
    <xf numFmtId="0" fontId="0" fillId="0" borderId="9" xfId="0" applyBorder="1" applyAlignment="1">
      <alignment vertical="center" wrapText="1"/>
    </xf>
    <xf numFmtId="42" fontId="0" fillId="0" borderId="11" xfId="1" applyNumberFormat="1" applyFont="1" applyBorder="1" applyAlignment="1">
      <alignment horizontal="center" vertical="center" wrapText="1"/>
    </xf>
    <xf numFmtId="42" fontId="0" fillId="0" borderId="9" xfId="1" applyNumberFormat="1" applyFont="1" applyBorder="1" applyAlignment="1">
      <alignment vertical="center" wrapText="1"/>
    </xf>
    <xf numFmtId="166" fontId="0" fillId="0" borderId="12" xfId="1" applyNumberFormat="1" applyFont="1" applyBorder="1" applyAlignment="1">
      <alignment vertical="center" wrapText="1"/>
    </xf>
    <xf numFmtId="166" fontId="17" fillId="0" borderId="20" xfId="1" applyNumberFormat="1" applyFont="1" applyBorder="1" applyAlignment="1">
      <alignment vertical="center" wrapText="1"/>
    </xf>
    <xf numFmtId="0" fontId="0" fillId="0" borderId="0" xfId="0" applyBorder="1"/>
    <xf numFmtId="44" fontId="0" fillId="0" borderId="0" xfId="1" applyFont="1" applyBorder="1" applyAlignment="1">
      <alignment horizontal="left" vertical="center" wrapText="1"/>
    </xf>
    <xf numFmtId="0" fontId="18" fillId="0" borderId="0" xfId="0" applyFont="1" applyBorder="1"/>
    <xf numFmtId="14" fontId="18" fillId="0" borderId="0" xfId="0" applyNumberFormat="1" applyFont="1" applyBorder="1" applyAlignment="1">
      <alignment horizontal="left"/>
    </xf>
    <xf numFmtId="0" fontId="17" fillId="0" borderId="14"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vertical="center" wrapText="1"/>
    </xf>
    <xf numFmtId="0" fontId="17" fillId="0" borderId="15" xfId="0" applyFont="1" applyBorder="1" applyAlignment="1">
      <alignment vertical="center" wrapText="1"/>
    </xf>
    <xf numFmtId="0" fontId="17" fillId="0" borderId="11" xfId="0" applyFont="1" applyBorder="1" applyAlignment="1">
      <alignment vertical="center" wrapText="1"/>
    </xf>
    <xf numFmtId="42" fontId="0" fillId="0" borderId="9" xfId="0" applyNumberFormat="1" applyBorder="1" applyAlignment="1">
      <alignment horizontal="center" vertical="center" wrapText="1"/>
    </xf>
    <xf numFmtId="0" fontId="8" fillId="0" borderId="9" xfId="0" applyFont="1" applyBorder="1" applyAlignment="1">
      <alignment vertical="center" wrapText="1"/>
    </xf>
    <xf numFmtId="6" fontId="0" fillId="0" borderId="9" xfId="0" applyNumberFormat="1" applyBorder="1" applyAlignment="1">
      <alignment horizontal="center" vertical="center" wrapText="1"/>
    </xf>
    <xf numFmtId="164" fontId="0" fillId="0" borderId="9" xfId="0" applyNumberFormat="1" applyBorder="1" applyAlignment="1">
      <alignment horizontal="center" vertical="center" wrapText="1"/>
    </xf>
    <xf numFmtId="164" fontId="18" fillId="0" borderId="12" xfId="0" applyNumberFormat="1" applyFont="1" applyBorder="1" applyAlignment="1">
      <alignment horizontal="center" vertical="center" wrapText="1"/>
    </xf>
    <xf numFmtId="0" fontId="0" fillId="0" borderId="9" xfId="0" applyBorder="1"/>
    <xf numFmtId="0" fontId="0" fillId="0" borderId="9" xfId="0" applyBorder="1" applyAlignment="1">
      <alignment wrapText="1"/>
    </xf>
    <xf numFmtId="0" fontId="0" fillId="0" borderId="21" xfId="0" applyBorder="1" applyAlignment="1">
      <alignment wrapText="1"/>
    </xf>
    <xf numFmtId="164" fontId="17" fillId="0" borderId="21" xfId="0" applyNumberFormat="1" applyFont="1" applyBorder="1" applyAlignment="1">
      <alignment horizontal="center" vertical="center" wrapText="1"/>
    </xf>
    <xf numFmtId="164" fontId="17" fillId="0" borderId="9" xfId="0" applyNumberFormat="1" applyFont="1" applyBorder="1" applyAlignment="1">
      <alignment horizontal="center" vertical="center" wrapText="1"/>
    </xf>
    <xf numFmtId="0" fontId="0" fillId="0" borderId="0" xfId="0" applyFont="1" applyAlignment="1">
      <alignment horizontal="center" wrapText="1"/>
    </xf>
    <xf numFmtId="0" fontId="17" fillId="0" borderId="9" xfId="0" applyFont="1" applyBorder="1" applyAlignment="1">
      <alignment horizontal="left" wrapText="1"/>
    </xf>
    <xf numFmtId="0" fontId="0" fillId="0" borderId="0" xfId="0" applyFont="1" applyBorder="1" applyAlignment="1">
      <alignment horizontal="center" vertical="center" wrapText="1"/>
    </xf>
    <xf numFmtId="164" fontId="0" fillId="0" borderId="0" xfId="0" applyNumberFormat="1" applyFont="1" applyBorder="1" applyAlignment="1">
      <alignment horizontal="left" wrapText="1"/>
    </xf>
    <xf numFmtId="0" fontId="0" fillId="0" borderId="0" xfId="0" applyFont="1" applyAlignment="1">
      <alignment horizontal="left" wrapText="1"/>
    </xf>
    <xf numFmtId="167" fontId="22" fillId="0" borderId="0" xfId="0" applyNumberFormat="1" applyFont="1" applyFill="1" applyAlignment="1" applyProtection="1">
      <alignment horizontal="left" wrapText="1"/>
    </xf>
    <xf numFmtId="9" fontId="22" fillId="0" borderId="0" xfId="0" applyNumberFormat="1" applyFont="1" applyFill="1" applyAlignment="1" applyProtection="1">
      <alignment horizontal="left" wrapText="1"/>
    </xf>
    <xf numFmtId="9" fontId="22" fillId="0" borderId="0" xfId="0" applyNumberFormat="1" applyFont="1" applyFill="1" applyAlignment="1" applyProtection="1">
      <alignment horizontal="left" wrapText="1"/>
      <protection locked="0"/>
    </xf>
    <xf numFmtId="0" fontId="0" fillId="0" borderId="0" xfId="0" applyFont="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Font="1" applyBorder="1" applyAlignment="1">
      <alignment horizontal="left" wrapText="1"/>
    </xf>
    <xf numFmtId="167" fontId="23" fillId="0" borderId="0" xfId="0" applyNumberFormat="1" applyFont="1" applyFill="1" applyBorder="1" applyAlignment="1" applyProtection="1">
      <alignment horizontal="left" wrapText="1"/>
    </xf>
    <xf numFmtId="9" fontId="22" fillId="0" borderId="0" xfId="0" applyNumberFormat="1" applyFont="1" applyFill="1" applyBorder="1" applyAlignment="1" applyProtection="1">
      <alignment horizontal="left" wrapText="1"/>
    </xf>
    <xf numFmtId="9" fontId="22" fillId="0" borderId="0" xfId="0" applyNumberFormat="1" applyFont="1" applyFill="1" applyBorder="1" applyAlignment="1" applyProtection="1">
      <alignment horizontal="left" wrapText="1"/>
      <protection locked="0"/>
    </xf>
    <xf numFmtId="14" fontId="18" fillId="0" borderId="9" xfId="0" applyNumberFormat="1" applyFont="1" applyBorder="1" applyAlignment="1">
      <alignment horizontal="left" wrapText="1"/>
    </xf>
    <xf numFmtId="14" fontId="18" fillId="0" borderId="0" xfId="0" applyNumberFormat="1" applyFont="1" applyBorder="1" applyAlignment="1">
      <alignment horizontal="center" vertical="center" wrapText="1"/>
    </xf>
    <xf numFmtId="0" fontId="17" fillId="0" borderId="0" xfId="0" applyFont="1" applyBorder="1" applyAlignment="1">
      <alignment horizontal="left" wrapText="1"/>
    </xf>
    <xf numFmtId="164" fontId="0" fillId="0" borderId="0" xfId="0" applyNumberFormat="1" applyFont="1" applyAlignment="1">
      <alignment horizontal="left" wrapText="1"/>
    </xf>
    <xf numFmtId="0" fontId="24" fillId="0" borderId="0" xfId="0" applyFont="1" applyAlignment="1">
      <alignment horizontal="left" wrapText="1"/>
    </xf>
    <xf numFmtId="9" fontId="24" fillId="0" borderId="0" xfId="0" applyNumberFormat="1" applyFont="1" applyFill="1" applyAlignment="1" applyProtection="1">
      <alignment horizontal="left" wrapText="1"/>
    </xf>
    <xf numFmtId="9" fontId="24" fillId="0" borderId="0" xfId="0" applyNumberFormat="1" applyFont="1" applyFill="1" applyAlignment="1" applyProtection="1">
      <alignment horizontal="left" wrapText="1"/>
      <protection locked="0"/>
    </xf>
    <xf numFmtId="0" fontId="17" fillId="0" borderId="24" xfId="0" applyFont="1" applyFill="1" applyBorder="1" applyAlignment="1">
      <alignment horizontal="center" vertical="center" wrapText="1"/>
    </xf>
    <xf numFmtId="0" fontId="17" fillId="0" borderId="25" xfId="0" applyFont="1" applyFill="1" applyBorder="1" applyAlignment="1">
      <alignment horizontal="center" vertical="center" wrapText="1"/>
    </xf>
    <xf numFmtId="164" fontId="17" fillId="0" borderId="25" xfId="0" applyNumberFormat="1" applyFont="1" applyFill="1" applyBorder="1" applyAlignment="1">
      <alignment horizontal="center" vertical="center" wrapText="1"/>
    </xf>
    <xf numFmtId="167" fontId="25" fillId="0" borderId="25" xfId="0" applyNumberFormat="1" applyFont="1" applyFill="1" applyBorder="1" applyAlignment="1" applyProtection="1">
      <alignment horizontal="center" vertical="center" wrapText="1"/>
    </xf>
    <xf numFmtId="9" fontId="25" fillId="0" borderId="25" xfId="0" applyNumberFormat="1" applyFont="1" applyFill="1" applyBorder="1" applyAlignment="1" applyProtection="1">
      <alignment horizontal="center" vertical="center" wrapText="1"/>
    </xf>
    <xf numFmtId="9" fontId="17" fillId="0" borderId="25" xfId="0" applyNumberFormat="1" applyFont="1" applyFill="1" applyBorder="1" applyAlignment="1">
      <alignment horizontal="center" vertical="center" wrapText="1"/>
    </xf>
    <xf numFmtId="0" fontId="17"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49" fontId="19" fillId="0" borderId="14" xfId="0" applyNumberFormat="1"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4" xfId="0" applyFont="1" applyFill="1" applyBorder="1" applyAlignment="1">
      <alignment vertical="center" wrapText="1"/>
    </xf>
    <xf numFmtId="164" fontId="0" fillId="0" borderId="14" xfId="0" applyNumberFormat="1" applyFont="1" applyFill="1" applyBorder="1" applyAlignment="1">
      <alignment horizontal="center" vertical="center" wrapText="1"/>
    </xf>
    <xf numFmtId="164" fontId="19" fillId="0" borderId="14" xfId="0" applyNumberFormat="1" applyFont="1" applyFill="1" applyBorder="1" applyAlignment="1">
      <alignment horizontal="center" vertical="center" wrapText="1"/>
    </xf>
    <xf numFmtId="167" fontId="19" fillId="0" borderId="14" xfId="2" applyNumberFormat="1" applyFont="1" applyFill="1" applyBorder="1" applyAlignment="1" applyProtection="1">
      <alignment horizontal="center" vertical="center" wrapText="1"/>
    </xf>
    <xf numFmtId="9" fontId="19" fillId="0" borderId="14" xfId="2" applyNumberFormat="1" applyFont="1" applyFill="1" applyBorder="1" applyAlignment="1" applyProtection="1">
      <alignment horizontal="center" vertical="center" wrapText="1"/>
    </xf>
    <xf numFmtId="9" fontId="19" fillId="0" borderId="13" xfId="2" applyNumberFormat="1" applyFont="1" applyFill="1" applyBorder="1" applyAlignment="1" applyProtection="1">
      <alignment horizontal="center" vertical="center" wrapText="1"/>
    </xf>
    <xf numFmtId="9" fontId="19" fillId="0" borderId="13" xfId="2" applyNumberFormat="1" applyFont="1" applyFill="1" applyBorder="1" applyAlignment="1" applyProtection="1">
      <alignment horizontal="center" vertical="center" wrapText="1"/>
      <protection locked="0"/>
    </xf>
    <xf numFmtId="5" fontId="19" fillId="0" borderId="13" xfId="1" applyNumberFormat="1" applyFont="1" applyFill="1" applyBorder="1" applyAlignment="1">
      <alignment horizontal="center" vertical="center" wrapText="1"/>
    </xf>
    <xf numFmtId="5" fontId="19" fillId="0" borderId="14" xfId="1" applyNumberFormat="1" applyFont="1" applyFill="1" applyBorder="1" applyAlignment="1">
      <alignment horizontal="center" vertical="center" wrapText="1"/>
    </xf>
    <xf numFmtId="0" fontId="0" fillId="0" borderId="28" xfId="0" applyFont="1" applyFill="1" applyBorder="1" applyAlignment="1">
      <alignment horizontal="center" vertical="center" wrapText="1"/>
    </xf>
    <xf numFmtId="49" fontId="19" fillId="0" borderId="9" xfId="0" applyNumberFormat="1"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vertical="center" wrapText="1"/>
    </xf>
    <xf numFmtId="164" fontId="0" fillId="0" borderId="9" xfId="0" applyNumberFormat="1" applyFont="1" applyFill="1" applyBorder="1" applyAlignment="1">
      <alignment horizontal="center" vertical="center" wrapText="1"/>
    </xf>
    <xf numFmtId="164" fontId="19" fillId="0" borderId="9" xfId="0" applyNumberFormat="1" applyFont="1" applyFill="1" applyBorder="1" applyAlignment="1">
      <alignment horizontal="center" vertical="center" wrapText="1"/>
    </xf>
    <xf numFmtId="167" fontId="19" fillId="0" borderId="9" xfId="2" applyNumberFormat="1" applyFont="1" applyFill="1" applyBorder="1" applyAlignment="1" applyProtection="1">
      <alignment horizontal="center" vertical="center" wrapText="1"/>
    </xf>
    <xf numFmtId="9" fontId="19" fillId="0" borderId="9" xfId="2" applyNumberFormat="1" applyFont="1" applyFill="1" applyBorder="1" applyAlignment="1" applyProtection="1">
      <alignment horizontal="center" vertical="center" wrapText="1"/>
    </xf>
    <xf numFmtId="9" fontId="19" fillId="0" borderId="9" xfId="2" applyNumberFormat="1" applyFont="1" applyFill="1" applyBorder="1" applyAlignment="1" applyProtection="1">
      <alignment horizontal="center" vertical="center" wrapText="1"/>
      <protection locked="0"/>
    </xf>
    <xf numFmtId="5" fontId="19" fillId="0" borderId="9" xfId="1" applyNumberFormat="1" applyFont="1" applyFill="1" applyBorder="1" applyAlignment="1">
      <alignment horizontal="center" vertical="center" wrapText="1"/>
    </xf>
    <xf numFmtId="0" fontId="27" fillId="0" borderId="9" xfId="0" applyFont="1" applyFill="1" applyBorder="1" applyAlignment="1">
      <alignment horizontal="center" vertical="center" wrapText="1"/>
    </xf>
    <xf numFmtId="0" fontId="19" fillId="0" borderId="9"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49" fontId="19" fillId="0" borderId="12" xfId="0" applyNumberFormat="1"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2" xfId="0" applyFont="1" applyFill="1" applyBorder="1" applyAlignment="1">
      <alignment vertical="center" wrapText="1"/>
    </xf>
    <xf numFmtId="164" fontId="0" fillId="0" borderId="12" xfId="0" applyNumberFormat="1" applyFont="1" applyFill="1" applyBorder="1" applyAlignment="1">
      <alignment horizontal="center" vertical="center" wrapText="1"/>
    </xf>
    <xf numFmtId="164" fontId="19" fillId="0" borderId="12" xfId="0" applyNumberFormat="1" applyFont="1" applyFill="1" applyBorder="1" applyAlignment="1">
      <alignment horizontal="center" vertical="center" wrapText="1"/>
    </xf>
    <xf numFmtId="167" fontId="19" fillId="0" borderId="12" xfId="2" applyNumberFormat="1" applyFont="1" applyFill="1" applyBorder="1" applyAlignment="1" applyProtection="1">
      <alignment horizontal="center" vertical="center" wrapText="1"/>
    </xf>
    <xf numFmtId="9" fontId="19" fillId="0" borderId="12" xfId="2" applyNumberFormat="1" applyFont="1" applyFill="1" applyBorder="1" applyAlignment="1" applyProtection="1">
      <alignment horizontal="center" vertical="center" wrapText="1"/>
    </xf>
    <xf numFmtId="5" fontId="19" fillId="0" borderId="12" xfId="1"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49" fontId="19" fillId="0" borderId="25" xfId="0" applyNumberFormat="1" applyFont="1" applyFill="1" applyBorder="1" applyAlignment="1">
      <alignment horizontal="center" vertical="center" wrapText="1"/>
    </xf>
    <xf numFmtId="0" fontId="0" fillId="0" borderId="25" xfId="0" applyFont="1" applyFill="1" applyBorder="1" applyAlignment="1">
      <alignment horizontal="left" vertical="center" wrapText="1"/>
    </xf>
    <xf numFmtId="9" fontId="0" fillId="0" borderId="25" xfId="2" applyFont="1" applyFill="1" applyBorder="1" applyAlignment="1">
      <alignment horizontal="left" vertical="center" wrapText="1"/>
    </xf>
    <xf numFmtId="0" fontId="0" fillId="0" borderId="25" xfId="0" applyFont="1" applyFill="1" applyBorder="1" applyAlignment="1">
      <alignment vertical="center" wrapText="1"/>
    </xf>
    <xf numFmtId="164" fontId="0" fillId="0" borderId="25" xfId="0" applyNumberFormat="1" applyFont="1" applyFill="1" applyBorder="1" applyAlignment="1">
      <alignment horizontal="center" vertical="center" wrapText="1"/>
    </xf>
    <xf numFmtId="164" fontId="19" fillId="0" borderId="25" xfId="0" applyNumberFormat="1" applyFont="1" applyFill="1" applyBorder="1" applyAlignment="1">
      <alignment horizontal="center" vertical="center" wrapText="1"/>
    </xf>
    <xf numFmtId="167" fontId="19" fillId="0" borderId="25" xfId="2" applyNumberFormat="1" applyFont="1" applyFill="1" applyBorder="1" applyAlignment="1" applyProtection="1">
      <alignment horizontal="center" vertical="center" wrapText="1"/>
    </xf>
    <xf numFmtId="9" fontId="19" fillId="0" borderId="25" xfId="2" applyNumberFormat="1" applyFont="1" applyFill="1" applyBorder="1" applyAlignment="1" applyProtection="1">
      <alignment horizontal="center" vertical="center" wrapText="1"/>
    </xf>
    <xf numFmtId="9" fontId="19" fillId="0" borderId="25" xfId="2" applyNumberFormat="1" applyFont="1" applyFill="1" applyBorder="1" applyAlignment="1" applyProtection="1">
      <alignment horizontal="center" vertical="center" wrapText="1"/>
      <protection locked="0"/>
    </xf>
    <xf numFmtId="5" fontId="19" fillId="0" borderId="25" xfId="1" applyNumberFormat="1" applyFont="1" applyFill="1" applyBorder="1" applyAlignment="1">
      <alignment horizontal="center" vertical="center" wrapText="1"/>
    </xf>
    <xf numFmtId="5" fontId="19" fillId="0" borderId="26" xfId="1" applyNumberFormat="1" applyFont="1" applyFill="1" applyBorder="1" applyAlignment="1">
      <alignment horizontal="center" vertical="center" wrapText="1"/>
    </xf>
    <xf numFmtId="9" fontId="19" fillId="0" borderId="9" xfId="2" applyFont="1" applyFill="1" applyBorder="1" applyAlignment="1">
      <alignment horizontal="left" vertical="center" wrapText="1"/>
    </xf>
    <xf numFmtId="9" fontId="19" fillId="0" borderId="30" xfId="2" applyNumberFormat="1" applyFont="1" applyFill="1" applyBorder="1" applyAlignment="1" applyProtection="1">
      <alignment horizontal="center" vertical="center" wrapText="1"/>
    </xf>
    <xf numFmtId="0" fontId="17" fillId="0" borderId="14" xfId="0" applyFont="1" applyFill="1" applyBorder="1" applyAlignment="1">
      <alignment horizontal="center" vertical="center" wrapText="1"/>
    </xf>
    <xf numFmtId="9" fontId="19" fillId="0" borderId="21" xfId="2" applyNumberFormat="1" applyFont="1" applyFill="1" applyBorder="1" applyAlignment="1" applyProtection="1">
      <alignment horizontal="center" vertical="center" wrapText="1"/>
      <protection locked="0"/>
    </xf>
    <xf numFmtId="9" fontId="19" fillId="0" borderId="30" xfId="2" applyNumberFormat="1" applyFont="1" applyFill="1" applyBorder="1" applyAlignment="1" applyProtection="1">
      <alignment horizontal="center" vertical="center" wrapText="1"/>
      <protection locked="0"/>
    </xf>
    <xf numFmtId="9" fontId="19" fillId="0" borderId="14" xfId="2" applyNumberFormat="1" applyFont="1" applyFill="1" applyBorder="1" applyAlignment="1" applyProtection="1">
      <alignment horizontal="center" vertical="center" wrapText="1"/>
      <protection locked="0"/>
    </xf>
    <xf numFmtId="0" fontId="0" fillId="0" borderId="9" xfId="0" applyFont="1" applyFill="1" applyBorder="1" applyAlignment="1">
      <alignment horizontal="center" vertical="center" wrapText="1"/>
    </xf>
    <xf numFmtId="9" fontId="19" fillId="0" borderId="21" xfId="2" applyNumberFormat="1" applyFont="1" applyFill="1" applyBorder="1" applyAlignment="1" applyProtection="1">
      <alignment horizontal="center" vertical="center" wrapText="1"/>
    </xf>
    <xf numFmtId="0" fontId="17" fillId="0" borderId="12" xfId="0" applyFont="1" applyFill="1" applyBorder="1" applyAlignment="1">
      <alignment horizontal="center" vertical="center" wrapText="1"/>
    </xf>
    <xf numFmtId="0" fontId="0" fillId="0" borderId="31" xfId="0"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3" xfId="0" applyFont="1" applyFill="1" applyBorder="1" applyAlignment="1">
      <alignment vertical="center" wrapText="1"/>
    </xf>
    <xf numFmtId="164" fontId="0" fillId="0" borderId="13" xfId="0" applyNumberFormat="1" applyFont="1" applyFill="1" applyBorder="1" applyAlignment="1">
      <alignment horizontal="center" vertical="center" wrapText="1"/>
    </xf>
    <xf numFmtId="164" fontId="19" fillId="0" borderId="13" xfId="0" applyNumberFormat="1" applyFont="1" applyFill="1" applyBorder="1" applyAlignment="1">
      <alignment horizontal="center" vertical="center" wrapText="1"/>
    </xf>
    <xf numFmtId="167" fontId="19" fillId="0" borderId="13" xfId="2" applyNumberFormat="1" applyFont="1" applyFill="1" applyBorder="1" applyAlignment="1" applyProtection="1">
      <alignment horizontal="center" vertical="center" wrapText="1"/>
    </xf>
    <xf numFmtId="0" fontId="17" fillId="0" borderId="13"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17" fillId="0" borderId="25" xfId="0" applyFont="1" applyFill="1" applyBorder="1" applyAlignment="1">
      <alignment horizontal="left" vertical="center" wrapText="1"/>
    </xf>
    <xf numFmtId="165" fontId="27" fillId="0" borderId="9" xfId="0" applyNumberFormat="1" applyFont="1" applyFill="1" applyBorder="1" applyAlignment="1">
      <alignment horizontal="center" vertical="center" wrapText="1"/>
    </xf>
    <xf numFmtId="165" fontId="27" fillId="0" borderId="12" xfId="0" applyNumberFormat="1" applyFont="1" applyFill="1" applyBorder="1" applyAlignment="1">
      <alignment horizontal="center" vertical="center" wrapText="1"/>
    </xf>
    <xf numFmtId="165" fontId="27" fillId="0" borderId="26" xfId="0" applyNumberFormat="1" applyFont="1" applyFill="1" applyBorder="1" applyAlignment="1">
      <alignment horizontal="center" vertical="center" wrapText="1"/>
    </xf>
    <xf numFmtId="165" fontId="27" fillId="0" borderId="13" xfId="0" applyNumberFormat="1"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3" xfId="0" applyFont="1" applyFill="1" applyBorder="1" applyAlignment="1">
      <alignment horizontal="left" vertical="center" wrapText="1"/>
    </xf>
    <xf numFmtId="0" fontId="0" fillId="0" borderId="33" xfId="0" applyFont="1" applyFill="1" applyBorder="1" applyAlignment="1">
      <alignment vertical="center" wrapText="1"/>
    </xf>
    <xf numFmtId="164" fontId="0" fillId="0" borderId="33" xfId="0" applyNumberFormat="1" applyFont="1" applyFill="1" applyBorder="1" applyAlignment="1">
      <alignment horizontal="center" vertical="center" wrapText="1"/>
    </xf>
    <xf numFmtId="164" fontId="19" fillId="0" borderId="33" xfId="0" applyNumberFormat="1" applyFont="1" applyFill="1" applyBorder="1" applyAlignment="1">
      <alignment horizontal="center" vertical="center" wrapText="1"/>
    </xf>
    <xf numFmtId="167" fontId="19" fillId="0" borderId="33" xfId="2" applyNumberFormat="1" applyFont="1" applyFill="1" applyBorder="1" applyAlignment="1" applyProtection="1">
      <alignment horizontal="center" vertical="center" wrapText="1"/>
    </xf>
    <xf numFmtId="9" fontId="19" fillId="0" borderId="33" xfId="2" applyNumberFormat="1" applyFont="1" applyFill="1" applyBorder="1" applyAlignment="1" applyProtection="1">
      <alignment horizontal="center" vertical="center" wrapText="1"/>
    </xf>
    <xf numFmtId="9" fontId="19" fillId="0" borderId="33" xfId="2" applyNumberFormat="1" applyFont="1" applyFill="1" applyBorder="1" applyAlignment="1" applyProtection="1">
      <alignment horizontal="center" vertical="center" wrapText="1"/>
      <protection locked="0"/>
    </xf>
    <xf numFmtId="5" fontId="19" fillId="0" borderId="33" xfId="1" applyNumberFormat="1" applyFont="1" applyFill="1" applyBorder="1" applyAlignment="1">
      <alignment horizontal="center" vertical="center" wrapText="1"/>
    </xf>
    <xf numFmtId="165" fontId="27" fillId="0" borderId="34" xfId="0" applyNumberFormat="1" applyFont="1" applyFill="1" applyBorder="1" applyAlignment="1">
      <alignment horizontal="center" vertical="center" wrapText="1"/>
    </xf>
    <xf numFmtId="0" fontId="17" fillId="0" borderId="35" xfId="0" applyFont="1" applyFill="1" applyBorder="1" applyAlignment="1">
      <alignment horizontal="center" vertical="center" wrapText="1"/>
    </xf>
    <xf numFmtId="49" fontId="19" fillId="0" borderId="21" xfId="0" applyNumberFormat="1"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0" borderId="21" xfId="0" applyFont="1" applyFill="1" applyBorder="1" applyAlignment="1">
      <alignment vertical="center" wrapText="1"/>
    </xf>
    <xf numFmtId="164" fontId="0" fillId="0" borderId="21" xfId="0" applyNumberFormat="1" applyFont="1" applyFill="1" applyBorder="1" applyAlignment="1">
      <alignment horizontal="center" vertical="center" wrapText="1"/>
    </xf>
    <xf numFmtId="164" fontId="19" fillId="0" borderId="21" xfId="0" applyNumberFormat="1" applyFont="1" applyFill="1" applyBorder="1" applyAlignment="1">
      <alignment horizontal="center" vertical="center" wrapText="1"/>
    </xf>
    <xf numFmtId="167" fontId="19" fillId="0" borderId="21" xfId="2" applyNumberFormat="1" applyFont="1" applyFill="1" applyBorder="1" applyAlignment="1" applyProtection="1">
      <alignment horizontal="center" vertical="center" wrapText="1"/>
    </xf>
    <xf numFmtId="5" fontId="19" fillId="0" borderId="21" xfId="1" applyNumberFormat="1" applyFont="1" applyFill="1" applyBorder="1" applyAlignment="1">
      <alignment horizontal="center" vertical="center" wrapText="1"/>
    </xf>
    <xf numFmtId="165" fontId="27" fillId="0" borderId="36" xfId="0" applyNumberFormat="1" applyFont="1" applyFill="1" applyBorder="1" applyAlignment="1">
      <alignment horizontal="center" vertical="center" wrapText="1"/>
    </xf>
    <xf numFmtId="0" fontId="17" fillId="0" borderId="32" xfId="0" applyFont="1" applyFill="1" applyBorder="1" applyAlignment="1">
      <alignment horizontal="center" vertical="center" wrapText="1"/>
    </xf>
    <xf numFmtId="49" fontId="19" fillId="0" borderId="33" xfId="0" applyNumberFormat="1" applyFont="1" applyFill="1" applyBorder="1" applyAlignment="1">
      <alignment horizontal="center" vertical="center" wrapText="1"/>
    </xf>
    <xf numFmtId="0" fontId="17" fillId="0" borderId="27" xfId="0" applyFont="1" applyFill="1" applyBorder="1" applyAlignment="1">
      <alignment horizontal="center" vertical="center" wrapText="1"/>
    </xf>
    <xf numFmtId="165" fontId="27" fillId="0" borderId="14" xfId="0" applyNumberFormat="1" applyFont="1" applyFill="1" applyBorder="1" applyAlignment="1">
      <alignment horizontal="center" vertical="center" wrapText="1"/>
    </xf>
    <xf numFmtId="0" fontId="17" fillId="0" borderId="29" xfId="0" applyFont="1" applyFill="1" applyBorder="1" applyAlignment="1">
      <alignment horizontal="center" vertical="center" wrapText="1"/>
    </xf>
    <xf numFmtId="165" fontId="27" fillId="0" borderId="21" xfId="0" applyNumberFormat="1" applyFont="1" applyFill="1" applyBorder="1" applyAlignment="1">
      <alignment horizontal="center" vertical="center" wrapText="1"/>
    </xf>
    <xf numFmtId="5" fontId="19" fillId="0" borderId="30" xfId="1" applyNumberFormat="1" applyFont="1" applyFill="1" applyBorder="1" applyAlignment="1">
      <alignment horizontal="center" vertical="center" wrapText="1"/>
    </xf>
    <xf numFmtId="165" fontId="27" fillId="0" borderId="30" xfId="0" applyNumberFormat="1" applyFont="1" applyFill="1" applyBorder="1" applyAlignment="1">
      <alignment horizontal="center" vertical="center" wrapText="1"/>
    </xf>
    <xf numFmtId="0" fontId="17" fillId="0" borderId="9" xfId="0" applyFont="1" applyFill="1" applyBorder="1" applyAlignment="1">
      <alignment horizontal="left" vertical="center" wrapText="1"/>
    </xf>
    <xf numFmtId="0" fontId="17" fillId="0" borderId="37" xfId="0" applyFont="1" applyFill="1" applyBorder="1" applyAlignment="1">
      <alignment horizontal="center" vertical="center" wrapText="1"/>
    </xf>
    <xf numFmtId="49" fontId="19" fillId="0" borderId="38" xfId="0" applyNumberFormat="1" applyFont="1" applyFill="1" applyBorder="1" applyAlignment="1">
      <alignment horizontal="center" vertical="center" wrapText="1"/>
    </xf>
    <xf numFmtId="0" fontId="0" fillId="0" borderId="38" xfId="0" applyFont="1" applyFill="1" applyBorder="1" applyAlignment="1">
      <alignment horizontal="left" vertical="center" wrapText="1"/>
    </xf>
    <xf numFmtId="0" fontId="0" fillId="0" borderId="38" xfId="0" applyFont="1" applyFill="1" applyBorder="1" applyAlignment="1">
      <alignment vertical="center" wrapText="1"/>
    </xf>
    <xf numFmtId="164" fontId="0" fillId="0" borderId="38" xfId="0" applyNumberFormat="1" applyFont="1" applyFill="1" applyBorder="1" applyAlignment="1">
      <alignment horizontal="center" vertical="center" wrapText="1"/>
    </xf>
    <xf numFmtId="164" fontId="19" fillId="0" borderId="38" xfId="0" applyNumberFormat="1" applyFont="1" applyFill="1" applyBorder="1" applyAlignment="1">
      <alignment horizontal="center" vertical="center" wrapText="1"/>
    </xf>
    <xf numFmtId="167" fontId="19" fillId="0" borderId="38" xfId="2" applyNumberFormat="1" applyFont="1" applyFill="1" applyBorder="1" applyAlignment="1" applyProtection="1">
      <alignment horizontal="center" vertical="center" wrapText="1"/>
    </xf>
    <xf numFmtId="9" fontId="19" fillId="0" borderId="38" xfId="2" applyNumberFormat="1" applyFont="1" applyFill="1" applyBorder="1" applyAlignment="1" applyProtection="1">
      <alignment horizontal="center" vertical="center" wrapText="1"/>
    </xf>
    <xf numFmtId="9" fontId="19" fillId="0" borderId="38" xfId="2" applyNumberFormat="1" applyFont="1" applyFill="1" applyBorder="1" applyAlignment="1" applyProtection="1">
      <alignment horizontal="center" vertical="center" wrapText="1"/>
      <protection locked="0"/>
    </xf>
    <xf numFmtId="5" fontId="19" fillId="0" borderId="38" xfId="1" applyNumberFormat="1" applyFont="1" applyFill="1" applyBorder="1" applyAlignment="1">
      <alignment horizontal="center" vertical="center" wrapText="1"/>
    </xf>
    <xf numFmtId="165" fontId="27" fillId="0" borderId="38" xfId="0" applyNumberFormat="1" applyFont="1" applyFill="1" applyBorder="1" applyAlignment="1">
      <alignment horizontal="center" vertical="center" wrapText="1"/>
    </xf>
    <xf numFmtId="0" fontId="19" fillId="0" borderId="12" xfId="0" applyFont="1" applyFill="1" applyBorder="1" applyAlignment="1">
      <alignment vertical="center" wrapText="1"/>
    </xf>
    <xf numFmtId="0" fontId="19" fillId="0" borderId="33" xfId="0" applyFont="1" applyFill="1" applyBorder="1" applyAlignment="1">
      <alignment vertical="center" wrapText="1"/>
    </xf>
    <xf numFmtId="0" fontId="0" fillId="0" borderId="3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9" fillId="0" borderId="21" xfId="0" applyFont="1" applyFill="1" applyBorder="1" applyAlignment="1">
      <alignment vertical="center" wrapText="1"/>
    </xf>
    <xf numFmtId="0" fontId="19" fillId="0" borderId="14" xfId="0" applyFont="1" applyFill="1" applyBorder="1" applyAlignment="1">
      <alignment vertical="center" wrapText="1"/>
    </xf>
    <xf numFmtId="0" fontId="19" fillId="0" borderId="9" xfId="0" applyFont="1" applyFill="1" applyBorder="1" applyAlignment="1">
      <alignment vertical="center" wrapText="1"/>
    </xf>
    <xf numFmtId="166" fontId="0" fillId="0" borderId="9" xfId="0" applyNumberFormat="1" applyFont="1" applyFill="1" applyBorder="1" applyAlignment="1">
      <alignment horizontal="center" vertical="center" wrapText="1"/>
    </xf>
    <xf numFmtId="166" fontId="0" fillId="0" borderId="36"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0" fontId="27" fillId="0" borderId="34" xfId="0" applyFont="1" applyFill="1" applyBorder="1" applyAlignment="1">
      <alignment horizontal="center" vertical="center" wrapText="1"/>
    </xf>
    <xf numFmtId="165" fontId="0" fillId="0" borderId="39" xfId="0" applyNumberFormat="1" applyFont="1" applyFill="1" applyBorder="1" applyAlignment="1">
      <alignment horizontal="center" vertical="center" wrapText="1"/>
    </xf>
    <xf numFmtId="0" fontId="27" fillId="0" borderId="39" xfId="0" applyFont="1" applyFill="1" applyBorder="1" applyAlignment="1">
      <alignment horizontal="center" vertical="center" wrapText="1"/>
    </xf>
    <xf numFmtId="166" fontId="0" fillId="0" borderId="39" xfId="0" applyNumberFormat="1" applyFont="1" applyFill="1" applyBorder="1" applyAlignment="1">
      <alignment horizontal="center" vertical="center" wrapText="1"/>
    </xf>
    <xf numFmtId="0" fontId="27" fillId="0" borderId="36" xfId="0" applyFont="1" applyFill="1" applyBorder="1" applyAlignment="1">
      <alignment horizontal="center" vertical="center" wrapText="1"/>
    </xf>
    <xf numFmtId="166" fontId="0" fillId="0" borderId="3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9" fontId="19" fillId="0" borderId="40" xfId="2" applyNumberFormat="1" applyFont="1" applyFill="1" applyBorder="1" applyAlignment="1" applyProtection="1">
      <alignment horizontal="center" vertical="center" wrapText="1"/>
      <protection locked="0"/>
    </xf>
    <xf numFmtId="166" fontId="0" fillId="0" borderId="14" xfId="0" applyNumberFormat="1" applyFont="1" applyFill="1" applyBorder="1" applyAlignment="1">
      <alignment horizontal="center" vertical="center" wrapText="1"/>
    </xf>
    <xf numFmtId="0" fontId="19" fillId="0" borderId="21" xfId="0" applyFont="1" applyFill="1" applyBorder="1" applyAlignment="1">
      <alignment horizontal="left" vertical="center" wrapText="1"/>
    </xf>
    <xf numFmtId="0" fontId="27" fillId="0" borderId="21" xfId="0" applyFont="1" applyFill="1" applyBorder="1" applyAlignment="1">
      <alignment horizontal="center" vertical="center" wrapText="1"/>
    </xf>
    <xf numFmtId="0" fontId="17" fillId="0" borderId="41" xfId="0" applyFont="1" applyBorder="1" applyAlignment="1">
      <alignment horizontal="center" vertical="center" wrapText="1"/>
    </xf>
    <xf numFmtId="166" fontId="17" fillId="0" borderId="42" xfId="0" applyNumberFormat="1" applyFont="1" applyBorder="1" applyAlignment="1">
      <alignment wrapText="1"/>
    </xf>
    <xf numFmtId="167" fontId="22" fillId="0" borderId="43" xfId="0" applyNumberFormat="1" applyFont="1" applyFill="1" applyBorder="1" applyAlignment="1" applyProtection="1">
      <alignment wrapText="1"/>
    </xf>
    <xf numFmtId="9" fontId="0" fillId="0" borderId="0" xfId="0" applyNumberFormat="1" applyFont="1" applyFill="1" applyBorder="1" applyAlignment="1" applyProtection="1">
      <alignment wrapText="1"/>
    </xf>
    <xf numFmtId="9" fontId="0" fillId="0" borderId="0" xfId="0" applyNumberFormat="1" applyFont="1" applyFill="1" applyBorder="1" applyAlignment="1">
      <alignment wrapText="1"/>
    </xf>
    <xf numFmtId="0" fontId="0" fillId="0" borderId="43" xfId="0" applyFont="1" applyBorder="1" applyAlignment="1">
      <alignment horizontal="center" vertical="center" wrapText="1"/>
    </xf>
    <xf numFmtId="0" fontId="17" fillId="0" borderId="9" xfId="0" applyFont="1" applyBorder="1" applyAlignment="1">
      <alignment wrapText="1"/>
    </xf>
    <xf numFmtId="0" fontId="0" fillId="0" borderId="11" xfId="0" applyBorder="1" applyAlignment="1">
      <alignment horizontal="left" wrapText="1"/>
    </xf>
    <xf numFmtId="0" fontId="0" fillId="0" borderId="0" xfId="0" applyBorder="1" applyAlignment="1">
      <alignment horizontal="left" wrapText="1"/>
    </xf>
    <xf numFmtId="14" fontId="0" fillId="0" borderId="0" xfId="0" applyNumberFormat="1" applyBorder="1" applyAlignment="1">
      <alignment horizontal="left" wrapText="1"/>
    </xf>
    <xf numFmtId="0" fontId="0" fillId="0" borderId="0" xfId="0" applyBorder="1" applyAlignment="1">
      <alignment horizontal="left"/>
    </xf>
    <xf numFmtId="0" fontId="17" fillId="0" borderId="7" xfId="0" applyFont="1" applyBorder="1" applyAlignment="1">
      <alignment wrapText="1"/>
    </xf>
    <xf numFmtId="0" fontId="0" fillId="0" borderId="7" xfId="0" applyBorder="1" applyAlignment="1">
      <alignment wrapText="1"/>
    </xf>
    <xf numFmtId="0" fontId="0" fillId="0" borderId="0" xfId="0" applyAlignment="1">
      <alignment wrapText="1"/>
    </xf>
    <xf numFmtId="49" fontId="32" fillId="0" borderId="14" xfId="0" applyNumberFormat="1" applyFont="1" applyFill="1" applyBorder="1" applyAlignment="1">
      <alignment horizontal="center" wrapText="1"/>
    </xf>
    <xf numFmtId="0" fontId="32" fillId="0" borderId="6" xfId="0" applyFont="1" applyFill="1" applyBorder="1" applyAlignment="1" applyProtection="1">
      <alignment horizontal="left"/>
      <protection locked="0"/>
    </xf>
    <xf numFmtId="0" fontId="33" fillId="0" borderId="7" xfId="0" applyFont="1" applyFill="1" applyBorder="1" applyAlignment="1" applyProtection="1">
      <alignment horizontal="left"/>
      <protection locked="0"/>
    </xf>
    <xf numFmtId="0" fontId="17" fillId="0" borderId="7" xfId="0" applyFont="1" applyFill="1" applyBorder="1" applyAlignment="1" applyProtection="1">
      <alignment horizontal="left"/>
      <protection locked="0"/>
    </xf>
    <xf numFmtId="0" fontId="17" fillId="0" borderId="8" xfId="0" applyFont="1" applyFill="1" applyBorder="1" applyAlignment="1" applyProtection="1">
      <alignment horizontal="left"/>
      <protection locked="0"/>
    </xf>
    <xf numFmtId="0" fontId="32" fillId="0" borderId="14" xfId="0" applyFont="1" applyFill="1" applyBorder="1" applyAlignment="1">
      <alignment horizontal="center" wrapText="1"/>
    </xf>
    <xf numFmtId="0" fontId="32" fillId="0" borderId="10" xfId="0" applyFont="1" applyFill="1" applyBorder="1" applyAlignment="1">
      <alignment horizontal="left"/>
    </xf>
    <xf numFmtId="0" fontId="0" fillId="0" borderId="15" xfId="0" applyFont="1" applyFill="1" applyBorder="1" applyAlignment="1">
      <alignment horizontal="left"/>
    </xf>
    <xf numFmtId="0" fontId="0" fillId="0" borderId="11" xfId="0" applyFont="1" applyFill="1" applyBorder="1" applyAlignment="1">
      <alignment horizontal="left"/>
    </xf>
    <xf numFmtId="0" fontId="32" fillId="0" borderId="9" xfId="0" applyFont="1" applyFill="1" applyBorder="1" applyAlignment="1">
      <alignment horizontal="center"/>
    </xf>
    <xf numFmtId="0" fontId="0" fillId="0" borderId="15" xfId="0" applyFill="1" applyBorder="1" applyAlignment="1">
      <alignment horizontal="left" wrapText="1"/>
    </xf>
    <xf numFmtId="0" fontId="0" fillId="0" borderId="11" xfId="0" applyFill="1" applyBorder="1" applyAlignment="1">
      <alignment horizontal="left" wrapText="1"/>
    </xf>
    <xf numFmtId="49" fontId="33" fillId="5" borderId="14" xfId="0" applyNumberFormat="1" applyFont="1" applyFill="1" applyBorder="1" applyAlignment="1">
      <alignment horizontal="center" wrapText="1"/>
    </xf>
    <xf numFmtId="0" fontId="33" fillId="5" borderId="6" xfId="0" applyFont="1" applyFill="1" applyBorder="1" applyAlignment="1" applyProtection="1">
      <alignment horizontal="left"/>
      <protection locked="0"/>
    </xf>
    <xf numFmtId="0" fontId="33" fillId="5" borderId="7" xfId="0" applyFont="1" applyFill="1" applyBorder="1" applyAlignment="1" applyProtection="1">
      <alignment horizontal="left"/>
      <protection locked="0"/>
    </xf>
    <xf numFmtId="0" fontId="17" fillId="5" borderId="7" xfId="0" applyFont="1" applyFill="1" applyBorder="1" applyAlignment="1" applyProtection="1">
      <alignment horizontal="left"/>
      <protection locked="0"/>
    </xf>
    <xf numFmtId="0" fontId="17" fillId="5" borderId="8" xfId="0" applyFont="1" applyFill="1" applyBorder="1" applyAlignment="1" applyProtection="1">
      <alignment horizontal="left"/>
      <protection locked="0"/>
    </xf>
    <xf numFmtId="0" fontId="33" fillId="5" borderId="9" xfId="0" applyFont="1" applyFill="1" applyBorder="1" applyAlignment="1">
      <alignment horizontal="center"/>
    </xf>
    <xf numFmtId="0" fontId="34" fillId="5" borderId="9" xfId="0" applyFont="1" applyFill="1" applyBorder="1" applyAlignment="1">
      <alignment horizontal="center"/>
    </xf>
    <xf numFmtId="0" fontId="17" fillId="5" borderId="9" xfId="0" applyFont="1" applyFill="1" applyBorder="1" applyAlignment="1">
      <alignment horizontal="center"/>
    </xf>
    <xf numFmtId="0" fontId="33" fillId="0" borderId="9" xfId="0" applyFont="1" applyFill="1" applyBorder="1" applyAlignment="1">
      <alignment horizontal="center"/>
    </xf>
    <xf numFmtId="0" fontId="33" fillId="0" borderId="15" xfId="0" applyFont="1" applyFill="1" applyBorder="1" applyAlignment="1">
      <alignment horizontal="left" wrapText="1"/>
    </xf>
    <xf numFmtId="0" fontId="33" fillId="0" borderId="11" xfId="0" applyFont="1" applyFill="1" applyBorder="1" applyAlignment="1">
      <alignment horizontal="left" wrapText="1"/>
    </xf>
    <xf numFmtId="0" fontId="34" fillId="0" borderId="9" xfId="0" applyFont="1" applyFill="1" applyBorder="1" applyAlignment="1">
      <alignment horizontal="center"/>
    </xf>
    <xf numFmtId="0" fontId="35" fillId="0" borderId="9" xfId="0" applyFont="1" applyFill="1" applyBorder="1" applyAlignment="1">
      <alignment horizontal="center"/>
    </xf>
    <xf numFmtId="0" fontId="35" fillId="0" borderId="10" xfId="0" applyFont="1" applyFill="1" applyBorder="1" applyAlignment="1">
      <alignment horizontal="left"/>
    </xf>
    <xf numFmtId="0" fontId="34" fillId="0" borderId="15" xfId="0" applyFont="1" applyFill="1" applyBorder="1" applyAlignment="1">
      <alignment horizontal="left" wrapText="1"/>
    </xf>
    <xf numFmtId="0" fontId="34" fillId="0" borderId="11" xfId="0" applyFont="1" applyFill="1" applyBorder="1" applyAlignment="1">
      <alignment horizontal="left" wrapText="1"/>
    </xf>
    <xf numFmtId="0" fontId="32" fillId="0" borderId="9" xfId="0" applyFont="1" applyFill="1" applyBorder="1" applyAlignment="1">
      <alignment horizontal="left" wrapText="1"/>
    </xf>
    <xf numFmtId="0" fontId="32" fillId="0" borderId="15" xfId="0" applyFont="1" applyFill="1" applyBorder="1" applyAlignment="1">
      <alignment horizontal="left" wrapText="1"/>
    </xf>
    <xf numFmtId="0" fontId="32" fillId="0" borderId="11" xfId="0" applyFont="1" applyFill="1" applyBorder="1" applyAlignment="1">
      <alignment horizontal="left" wrapText="1"/>
    </xf>
    <xf numFmtId="49" fontId="17" fillId="0" borderId="9" xfId="0" applyNumberFormat="1" applyFont="1" applyBorder="1" applyAlignment="1">
      <alignment wrapText="1"/>
    </xf>
    <xf numFmtId="166" fontId="0" fillId="0" borderId="0" xfId="0" applyNumberFormat="1"/>
    <xf numFmtId="9" fontId="0" fillId="0" borderId="0" xfId="0" applyNumberFormat="1" applyBorder="1" applyAlignment="1">
      <alignment horizontal="center" vertical="center"/>
    </xf>
    <xf numFmtId="9" fontId="0" fillId="0" borderId="0" xfId="0" applyNumberFormat="1" applyAlignment="1">
      <alignment horizontal="center" vertical="center"/>
    </xf>
    <xf numFmtId="166" fontId="0" fillId="0" borderId="0" xfId="1" applyNumberFormat="1" applyFont="1"/>
    <xf numFmtId="0" fontId="0" fillId="0" borderId="0" xfId="0" applyAlignment="1">
      <alignment horizontal="center"/>
    </xf>
    <xf numFmtId="14" fontId="18" fillId="0" borderId="9" xfId="0" applyNumberFormat="1" applyFont="1" applyBorder="1" applyAlignment="1">
      <alignment horizontal="left"/>
    </xf>
    <xf numFmtId="49" fontId="17" fillId="0" borderId="7" xfId="0" applyNumberFormat="1" applyFont="1" applyBorder="1" applyAlignment="1">
      <alignment wrapText="1"/>
    </xf>
    <xf numFmtId="49" fontId="0" fillId="0" borderId="9" xfId="0" applyNumberFormat="1" applyFont="1" applyBorder="1" applyAlignment="1">
      <alignment horizontal="center" vertical="center"/>
    </xf>
    <xf numFmtId="0" fontId="0" fillId="0" borderId="9" xfId="0" applyFont="1" applyBorder="1" applyAlignment="1">
      <alignment vertical="center" wrapText="1"/>
    </xf>
    <xf numFmtId="166" fontId="0" fillId="0" borderId="9" xfId="0" applyNumberFormat="1" applyBorder="1" applyAlignment="1">
      <alignment vertical="center"/>
    </xf>
    <xf numFmtId="166" fontId="0" fillId="0" borderId="9" xfId="1" applyNumberFormat="1" applyFont="1" applyBorder="1" applyAlignment="1">
      <alignment vertical="center"/>
    </xf>
    <xf numFmtId="14" fontId="0" fillId="0" borderId="9" xfId="0" applyNumberFormat="1" applyBorder="1" applyAlignment="1">
      <alignment horizontal="center" vertical="center"/>
    </xf>
    <xf numFmtId="166" fontId="0" fillId="0" borderId="9" xfId="1" applyNumberFormat="1" applyFont="1" applyFill="1" applyBorder="1" applyAlignment="1">
      <alignment vertical="center"/>
    </xf>
    <xf numFmtId="0" fontId="0" fillId="0" borderId="9" xfId="0" applyFill="1" applyBorder="1" applyAlignment="1">
      <alignment vertical="center" wrapText="1"/>
    </xf>
    <xf numFmtId="0" fontId="0" fillId="0" borderId="9" xfId="0" applyFill="1" applyBorder="1" applyAlignment="1">
      <alignment horizontal="left" vertical="center" wrapText="1"/>
    </xf>
    <xf numFmtId="49" fontId="0" fillId="0" borderId="9" xfId="0" applyNumberFormat="1" applyFont="1" applyFill="1" applyBorder="1" applyAlignment="1">
      <alignment horizontal="center" vertical="center"/>
    </xf>
    <xf numFmtId="166" fontId="0" fillId="0" borderId="9" xfId="0" applyNumberFormat="1" applyFill="1" applyBorder="1" applyAlignment="1">
      <alignment vertical="center"/>
    </xf>
    <xf numFmtId="14" fontId="0" fillId="0" borderId="9" xfId="0" applyNumberFormat="1" applyFill="1" applyBorder="1" applyAlignment="1">
      <alignment horizontal="center" vertical="center"/>
    </xf>
    <xf numFmtId="9" fontId="0" fillId="0" borderId="9" xfId="0" applyNumberFormat="1" applyFill="1" applyBorder="1" applyAlignment="1">
      <alignment horizontal="center" vertical="center"/>
    </xf>
    <xf numFmtId="0" fontId="0" fillId="0" borderId="9" xfId="0" applyFill="1" applyBorder="1" applyAlignment="1">
      <alignment horizontal="center" vertical="center"/>
    </xf>
    <xf numFmtId="49" fontId="0" fillId="0" borderId="0" xfId="0" applyNumberFormat="1" applyBorder="1" applyAlignment="1">
      <alignment horizontal="center"/>
    </xf>
    <xf numFmtId="0" fontId="0" fillId="0" borderId="0" xfId="0" applyBorder="1" applyAlignment="1">
      <alignment wrapText="1"/>
    </xf>
    <xf numFmtId="0" fontId="17" fillId="0" borderId="41" xfId="0" applyFont="1" applyBorder="1" applyAlignment="1">
      <alignment horizontal="center"/>
    </xf>
    <xf numFmtId="166" fontId="17" fillId="0" borderId="42" xfId="0" applyNumberFormat="1" applyFont="1" applyBorder="1"/>
    <xf numFmtId="0" fontId="0" fillId="0" borderId="43" xfId="0" applyBorder="1" applyAlignment="1">
      <alignment horizontal="center" vertical="center"/>
    </xf>
    <xf numFmtId="166" fontId="17" fillId="0" borderId="42" xfId="1" applyNumberFormat="1" applyFont="1" applyBorder="1"/>
    <xf numFmtId="0" fontId="0" fillId="0" borderId="43" xfId="0" applyBorder="1" applyAlignment="1">
      <alignment horizontal="center"/>
    </xf>
    <xf numFmtId="0" fontId="0" fillId="0" borderId="9" xfId="0" applyBorder="1" applyAlignment="1">
      <alignment horizontal="center" wrapText="1"/>
    </xf>
    <xf numFmtId="0" fontId="0" fillId="0" borderId="9" xfId="0" applyBorder="1" applyAlignment="1">
      <alignment horizontal="left" wrapText="1"/>
    </xf>
    <xf numFmtId="166" fontId="0" fillId="0" borderId="9" xfId="1" applyNumberFormat="1" applyFont="1" applyBorder="1" applyAlignment="1">
      <alignment wrapText="1"/>
    </xf>
    <xf numFmtId="14" fontId="0" fillId="0" borderId="9" xfId="0" applyNumberFormat="1" applyBorder="1" applyAlignment="1">
      <alignment wrapText="1"/>
    </xf>
    <xf numFmtId="9" fontId="0" fillId="0" borderId="9" xfId="2" applyFont="1" applyBorder="1" applyAlignment="1">
      <alignment horizontal="center" wrapText="1"/>
    </xf>
    <xf numFmtId="166" fontId="0" fillId="0" borderId="11" xfId="1" applyNumberFormat="1" applyFont="1" applyBorder="1" applyAlignment="1">
      <alignment wrapText="1"/>
    </xf>
    <xf numFmtId="0" fontId="0" fillId="0" borderId="9" xfId="0" applyBorder="1" applyAlignment="1">
      <alignment horizontal="center"/>
    </xf>
    <xf numFmtId="0" fontId="0" fillId="0" borderId="9" xfId="0" applyBorder="1" applyAlignment="1">
      <alignment vertical="top" wrapText="1"/>
    </xf>
    <xf numFmtId="42" fontId="0" fillId="0" borderId="9" xfId="1" applyNumberFormat="1" applyFont="1" applyBorder="1" applyAlignment="1">
      <alignment wrapText="1"/>
    </xf>
    <xf numFmtId="42" fontId="0" fillId="0" borderId="11" xfId="1" applyNumberFormat="1" applyFont="1" applyBorder="1" applyAlignment="1">
      <alignment wrapText="1"/>
    </xf>
    <xf numFmtId="0" fontId="0" fillId="0" borderId="9" xfId="0" applyFont="1" applyBorder="1" applyAlignment="1">
      <alignment wrapText="1"/>
    </xf>
    <xf numFmtId="0" fontId="0" fillId="0" borderId="14" xfId="0" applyBorder="1" applyAlignment="1">
      <alignment wrapText="1"/>
    </xf>
    <xf numFmtId="0" fontId="0" fillId="0" borderId="44" xfId="0" applyFill="1" applyBorder="1" applyAlignment="1">
      <alignment wrapText="1"/>
    </xf>
    <xf numFmtId="168" fontId="0" fillId="0" borderId="9" xfId="1" applyNumberFormat="1" applyFont="1" applyBorder="1" applyAlignment="1">
      <alignment wrapText="1"/>
    </xf>
    <xf numFmtId="0" fontId="0" fillId="0" borderId="14" xfId="0" applyFill="1" applyBorder="1" applyAlignment="1">
      <alignment wrapText="1"/>
    </xf>
    <xf numFmtId="0" fontId="0" fillId="0" borderId="12" xfId="0" applyBorder="1" applyAlignment="1">
      <alignment horizontal="center" wrapText="1"/>
    </xf>
    <xf numFmtId="166" fontId="0" fillId="0" borderId="12" xfId="1" applyNumberFormat="1" applyFont="1" applyBorder="1" applyAlignment="1">
      <alignment wrapText="1"/>
    </xf>
    <xf numFmtId="0" fontId="0" fillId="0" borderId="0" xfId="0" applyBorder="1" applyAlignment="1">
      <alignment horizontal="center"/>
    </xf>
    <xf numFmtId="0" fontId="0" fillId="0" borderId="0" xfId="0" applyBorder="1" applyAlignment="1"/>
    <xf numFmtId="0" fontId="17" fillId="0" borderId="16" xfId="0" applyFont="1" applyBorder="1" applyAlignment="1">
      <alignment horizontal="center"/>
    </xf>
    <xf numFmtId="166" fontId="17" fillId="0" borderId="17" xfId="0" applyNumberFormat="1" applyFont="1" applyBorder="1"/>
    <xf numFmtId="166" fontId="17" fillId="0" borderId="18" xfId="0" applyNumberFormat="1" applyFont="1" applyBorder="1"/>
    <xf numFmtId="0" fontId="0" fillId="0" borderId="19" xfId="0" applyBorder="1"/>
    <xf numFmtId="0" fontId="0" fillId="0" borderId="2" xfId="0" applyBorder="1"/>
    <xf numFmtId="166" fontId="17" fillId="0" borderId="20" xfId="1" applyNumberFormat="1" applyFont="1" applyBorder="1" applyAlignment="1">
      <alignment wrapText="1"/>
    </xf>
    <xf numFmtId="0" fontId="7" fillId="0" borderId="1" xfId="5" applyFont="1" applyBorder="1" applyAlignment="1">
      <alignment horizontal="left"/>
    </xf>
    <xf numFmtId="0" fontId="7" fillId="0" borderId="2" xfId="5" applyFont="1" applyBorder="1"/>
    <xf numFmtId="0" fontId="7" fillId="0" borderId="2" xfId="5" applyFont="1" applyBorder="1" applyAlignment="1">
      <alignment wrapText="1"/>
    </xf>
    <xf numFmtId="49" fontId="17" fillId="0" borderId="2" xfId="5" applyNumberFormat="1" applyFont="1" applyBorder="1" applyAlignment="1">
      <alignment wrapText="1"/>
    </xf>
    <xf numFmtId="5" fontId="7" fillId="0" borderId="1" xfId="1" applyNumberFormat="1" applyFont="1" applyFill="1" applyBorder="1" applyAlignment="1">
      <alignment horizontal="right"/>
    </xf>
    <xf numFmtId="0" fontId="7" fillId="0" borderId="2" xfId="5" applyFont="1" applyBorder="1" applyAlignment="1">
      <alignment horizontal="right"/>
    </xf>
    <xf numFmtId="0" fontId="7" fillId="0" borderId="2" xfId="5" applyFont="1" applyFill="1" applyBorder="1"/>
    <xf numFmtId="5" fontId="7" fillId="0" borderId="2" xfId="5" applyNumberFormat="1" applyFont="1" applyBorder="1" applyAlignment="1">
      <alignment horizontal="right"/>
    </xf>
    <xf numFmtId="0" fontId="7" fillId="0" borderId="3" xfId="5" applyFont="1" applyBorder="1" applyAlignment="1">
      <alignment horizontal="right" wrapText="1"/>
    </xf>
    <xf numFmtId="0" fontId="7" fillId="0" borderId="4" xfId="5" applyFont="1" applyBorder="1" applyAlignment="1">
      <alignment horizontal="left"/>
    </xf>
    <xf numFmtId="0" fontId="7" fillId="0" borderId="0" xfId="5" applyFont="1" applyBorder="1"/>
    <xf numFmtId="0" fontId="7" fillId="0" borderId="0" xfId="5" applyFont="1" applyBorder="1" applyAlignment="1">
      <alignment wrapText="1"/>
    </xf>
    <xf numFmtId="49" fontId="17" fillId="0" borderId="0" xfId="5" applyNumberFormat="1" applyFont="1" applyBorder="1" applyAlignment="1">
      <alignment wrapText="1"/>
    </xf>
    <xf numFmtId="5" fontId="7" fillId="0" borderId="4" xfId="1" applyNumberFormat="1" applyFont="1" applyFill="1" applyBorder="1" applyAlignment="1">
      <alignment horizontal="right"/>
    </xf>
    <xf numFmtId="0" fontId="7" fillId="0" borderId="0" xfId="5" applyFont="1" applyFill="1" applyBorder="1"/>
    <xf numFmtId="5" fontId="7" fillId="0" borderId="0" xfId="5" applyNumberFormat="1" applyFont="1" applyBorder="1" applyAlignment="1">
      <alignment horizontal="right"/>
    </xf>
    <xf numFmtId="0" fontId="7" fillId="0" borderId="5" xfId="5" applyFont="1" applyBorder="1" applyAlignment="1">
      <alignment wrapText="1"/>
    </xf>
    <xf numFmtId="0" fontId="7" fillId="0" borderId="6" xfId="5" applyFont="1" applyBorder="1" applyAlignment="1">
      <alignment horizontal="left"/>
    </xf>
    <xf numFmtId="0" fontId="7" fillId="0" borderId="7" xfId="5" applyFont="1" applyBorder="1"/>
    <xf numFmtId="0" fontId="7" fillId="0" borderId="7" xfId="5" applyFont="1" applyBorder="1" applyAlignment="1">
      <alignment wrapText="1"/>
    </xf>
    <xf numFmtId="49" fontId="17" fillId="0" borderId="7" xfId="5" applyNumberFormat="1" applyFont="1" applyBorder="1" applyAlignment="1">
      <alignment wrapText="1"/>
    </xf>
    <xf numFmtId="0" fontId="7" fillId="0" borderId="7" xfId="5" applyFont="1" applyFill="1" applyBorder="1" applyAlignment="1">
      <alignment wrapText="1"/>
    </xf>
    <xf numFmtId="0" fontId="7" fillId="0" borderId="8" xfId="5" applyFont="1" applyBorder="1" applyAlignment="1">
      <alignment wrapText="1"/>
    </xf>
    <xf numFmtId="0" fontId="7" fillId="0" borderId="6" xfId="5" applyFont="1" applyBorder="1" applyAlignment="1">
      <alignment wrapText="1"/>
    </xf>
    <xf numFmtId="164" fontId="7" fillId="0" borderId="14" xfId="5" applyNumberFormat="1" applyFont="1" applyBorder="1" applyAlignment="1"/>
    <xf numFmtId="5" fontId="7" fillId="0" borderId="6" xfId="1" applyNumberFormat="1" applyFont="1" applyBorder="1" applyAlignment="1">
      <alignment horizontal="right"/>
    </xf>
    <xf numFmtId="0" fontId="7" fillId="0" borderId="7" xfId="5" applyFont="1" applyBorder="1" applyAlignment="1">
      <alignment horizontal="right"/>
    </xf>
    <xf numFmtId="0" fontId="7" fillId="0" borderId="7" xfId="5" applyFont="1" applyFill="1" applyBorder="1"/>
    <xf numFmtId="5" fontId="7" fillId="0" borderId="7" xfId="5" applyNumberFormat="1" applyFont="1" applyBorder="1" applyAlignment="1">
      <alignment horizontal="right"/>
    </xf>
    <xf numFmtId="0" fontId="17" fillId="0" borderId="31" xfId="5" applyFont="1" applyBorder="1" applyAlignment="1">
      <alignment horizontal="left" wrapText="1"/>
    </xf>
    <xf numFmtId="0" fontId="17" fillId="0" borderId="13" xfId="5" applyFont="1" applyBorder="1" applyAlignment="1">
      <alignment horizontal="center" wrapText="1"/>
    </xf>
    <xf numFmtId="0" fontId="17" fillId="0" borderId="27" xfId="5" applyFont="1" applyBorder="1" applyAlignment="1">
      <alignment horizontal="left" wrapText="1"/>
    </xf>
    <xf numFmtId="0" fontId="17" fillId="0" borderId="14" xfId="5" applyFont="1" applyBorder="1" applyAlignment="1">
      <alignment horizontal="center" wrapText="1"/>
    </xf>
    <xf numFmtId="0" fontId="7" fillId="0" borderId="28" xfId="0" applyFont="1" applyFill="1" applyBorder="1" applyAlignment="1">
      <alignment horizontal="left" vertical="top"/>
    </xf>
    <xf numFmtId="0" fontId="7" fillId="0" borderId="28" xfId="0" applyFont="1" applyFill="1" applyBorder="1" applyAlignment="1">
      <alignment horizontal="center" vertical="top"/>
    </xf>
    <xf numFmtId="1" fontId="7" fillId="0" borderId="9" xfId="0" applyNumberFormat="1" applyFont="1" applyFill="1" applyBorder="1" applyAlignment="1">
      <alignment horizontal="center" vertical="top" wrapText="1"/>
    </xf>
    <xf numFmtId="14" fontId="7" fillId="0" borderId="9" xfId="0" applyNumberFormat="1" applyFont="1" applyFill="1" applyBorder="1" applyAlignment="1">
      <alignment horizontal="center" vertical="top" wrapText="1"/>
    </xf>
    <xf numFmtId="49" fontId="7" fillId="0" borderId="9" xfId="0" applyNumberFormat="1" applyFont="1" applyFill="1" applyBorder="1" applyAlignment="1">
      <alignment vertical="top"/>
    </xf>
    <xf numFmtId="0" fontId="7" fillId="0" borderId="9" xfId="5" applyNumberFormat="1" applyFont="1" applyFill="1" applyBorder="1" applyAlignment="1">
      <alignment vertical="top" wrapText="1"/>
    </xf>
    <xf numFmtId="0" fontId="7" fillId="0" borderId="9" xfId="5" applyNumberFormat="1" applyFont="1" applyBorder="1" applyAlignment="1">
      <alignment vertical="top" wrapText="1"/>
    </xf>
    <xf numFmtId="0" fontId="7" fillId="0" borderId="9" xfId="5" applyFont="1" applyBorder="1" applyAlignment="1">
      <alignment horizontal="left" vertical="top" wrapText="1"/>
    </xf>
    <xf numFmtId="164" fontId="7" fillId="0" borderId="9" xfId="11" applyNumberFormat="1" applyFont="1" applyBorder="1" applyAlignment="1">
      <alignment vertical="top" wrapText="1"/>
    </xf>
    <xf numFmtId="5" fontId="7" fillId="0" borderId="9" xfId="1" applyNumberFormat="1" applyFont="1" applyFill="1" applyBorder="1" applyAlignment="1">
      <alignment horizontal="right" vertical="top"/>
    </xf>
    <xf numFmtId="14" fontId="7" fillId="0" borderId="9" xfId="5" applyNumberFormat="1" applyFont="1" applyFill="1" applyBorder="1" applyAlignment="1">
      <alignment horizontal="right" vertical="top" wrapText="1"/>
    </xf>
    <xf numFmtId="9" fontId="7" fillId="0" borderId="9" xfId="12" applyFont="1" applyBorder="1" applyAlignment="1">
      <alignment horizontal="center" vertical="top" wrapText="1"/>
    </xf>
    <xf numFmtId="9" fontId="7" fillId="0" borderId="9" xfId="12" applyFont="1" applyFill="1" applyBorder="1" applyAlignment="1">
      <alignment horizontal="center" vertical="top" wrapText="1"/>
    </xf>
    <xf numFmtId="5" fontId="7" fillId="0" borderId="9" xfId="11" applyNumberFormat="1" applyFont="1" applyBorder="1" applyAlignment="1">
      <alignment horizontal="right" vertical="top" wrapText="1"/>
    </xf>
    <xf numFmtId="0" fontId="7" fillId="0" borderId="39" xfId="5" applyFont="1" applyFill="1" applyBorder="1" applyAlignment="1">
      <alignment vertical="top" wrapText="1"/>
    </xf>
    <xf numFmtId="0" fontId="7" fillId="0" borderId="11" xfId="0" applyFont="1" applyFill="1" applyBorder="1" applyAlignment="1">
      <alignment horizontal="left" vertical="top"/>
    </xf>
    <xf numFmtId="0" fontId="7" fillId="0" borderId="11" xfId="0" applyFont="1" applyFill="1" applyBorder="1" applyAlignment="1">
      <alignment horizontal="center" vertical="top"/>
    </xf>
    <xf numFmtId="0" fontId="7" fillId="0" borderId="9" xfId="5" applyFont="1" applyFill="1" applyBorder="1" applyAlignment="1">
      <alignment vertical="top" wrapText="1"/>
    </xf>
    <xf numFmtId="0" fontId="7" fillId="0" borderId="9" xfId="5" applyFont="1" applyBorder="1" applyAlignment="1">
      <alignment vertical="top" wrapText="1"/>
    </xf>
    <xf numFmtId="164" fontId="7" fillId="0" borderId="9" xfId="1" applyNumberFormat="1" applyFont="1" applyFill="1" applyBorder="1" applyAlignment="1">
      <alignment horizontal="right" vertical="top"/>
    </xf>
    <xf numFmtId="0" fontId="7" fillId="6" borderId="11" xfId="0" applyFont="1" applyFill="1" applyBorder="1" applyAlignment="1">
      <alignment horizontal="left" vertical="top"/>
    </xf>
    <xf numFmtId="169" fontId="7" fillId="0" borderId="9" xfId="1" applyNumberFormat="1" applyFont="1" applyFill="1" applyBorder="1" applyAlignment="1">
      <alignment horizontal="center" vertical="top" wrapText="1"/>
    </xf>
    <xf numFmtId="166" fontId="36" fillId="7" borderId="21" xfId="1" applyNumberFormat="1" applyFont="1" applyFill="1" applyBorder="1" applyAlignment="1">
      <alignment horizontal="left" vertical="center" wrapText="1"/>
    </xf>
    <xf numFmtId="164" fontId="36" fillId="7" borderId="21" xfId="11" applyNumberFormat="1" applyFont="1" applyFill="1" applyBorder="1" applyAlignment="1">
      <alignment vertical="center" wrapText="1"/>
    </xf>
    <xf numFmtId="164" fontId="7" fillId="7" borderId="21" xfId="5" applyNumberFormat="1" applyFont="1" applyFill="1" applyBorder="1" applyAlignment="1">
      <alignment horizontal="right" vertical="center" wrapText="1"/>
    </xf>
    <xf numFmtId="164" fontId="37" fillId="7" borderId="21" xfId="12" applyNumberFormat="1" applyFont="1" applyFill="1" applyBorder="1" applyAlignment="1">
      <alignment horizontal="center" vertical="center" wrapText="1"/>
    </xf>
    <xf numFmtId="164" fontId="37" fillId="7" borderId="21" xfId="11" applyNumberFormat="1" applyFont="1" applyFill="1" applyBorder="1" applyAlignment="1">
      <alignment vertical="center" wrapText="1"/>
    </xf>
    <xf numFmtId="0" fontId="37" fillId="7" borderId="36" xfId="5" applyFont="1" applyFill="1" applyBorder="1" applyAlignment="1">
      <alignment vertical="top" wrapText="1"/>
    </xf>
    <xf numFmtId="0" fontId="7" fillId="8" borderId="28" xfId="0" applyFont="1" applyFill="1" applyBorder="1" applyAlignment="1">
      <alignment horizontal="left" vertical="top"/>
    </xf>
    <xf numFmtId="0" fontId="7" fillId="8" borderId="11" xfId="0" applyFont="1" applyFill="1" applyBorder="1" applyAlignment="1">
      <alignment horizontal="center" vertical="top"/>
    </xf>
    <xf numFmtId="1" fontId="7" fillId="8" borderId="9" xfId="0" applyNumberFormat="1" applyFont="1" applyFill="1" applyBorder="1" applyAlignment="1">
      <alignment horizontal="center" vertical="top" wrapText="1"/>
    </xf>
    <xf numFmtId="49" fontId="7" fillId="8" borderId="9" xfId="0" applyNumberFormat="1" applyFont="1" applyFill="1" applyBorder="1" applyAlignment="1">
      <alignment vertical="top"/>
    </xf>
    <xf numFmtId="0" fontId="7" fillId="8" borderId="9" xfId="5" applyFont="1" applyFill="1" applyBorder="1" applyAlignment="1">
      <alignment vertical="top" wrapText="1"/>
    </xf>
    <xf numFmtId="0" fontId="7" fillId="8" borderId="9" xfId="5" applyFont="1" applyFill="1" applyBorder="1" applyAlignment="1">
      <alignment horizontal="left" vertical="top" wrapText="1"/>
    </xf>
    <xf numFmtId="164" fontId="7" fillId="8" borderId="9" xfId="11" applyNumberFormat="1" applyFont="1" applyFill="1" applyBorder="1" applyAlignment="1">
      <alignment vertical="top" wrapText="1"/>
    </xf>
    <xf numFmtId="5" fontId="7" fillId="8" borderId="9" xfId="1" applyNumberFormat="1" applyFont="1" applyFill="1" applyBorder="1" applyAlignment="1">
      <alignment horizontal="right" vertical="top"/>
    </xf>
    <xf numFmtId="14" fontId="7" fillId="8" borderId="9" xfId="5" applyNumberFormat="1" applyFont="1" applyFill="1" applyBorder="1" applyAlignment="1">
      <alignment horizontal="right" vertical="top" wrapText="1"/>
    </xf>
    <xf numFmtId="9" fontId="7" fillId="8" borderId="9" xfId="12" applyFont="1" applyFill="1" applyBorder="1" applyAlignment="1">
      <alignment horizontal="center" vertical="top" wrapText="1"/>
    </xf>
    <xf numFmtId="5" fontId="7" fillId="8" borderId="9" xfId="11" applyNumberFormat="1" applyFont="1" applyFill="1" applyBorder="1" applyAlignment="1">
      <alignment horizontal="right" vertical="top" wrapText="1"/>
    </xf>
    <xf numFmtId="0" fontId="7" fillId="8" borderId="39" xfId="5" applyFont="1" applyFill="1" applyBorder="1" applyAlignment="1">
      <alignment vertical="top" wrapText="1"/>
    </xf>
    <xf numFmtId="0" fontId="7" fillId="0" borderId="1" xfId="5" applyFont="1" applyBorder="1"/>
    <xf numFmtId="0" fontId="7" fillId="0" borderId="4" xfId="5" applyFont="1" applyBorder="1"/>
    <xf numFmtId="0" fontId="7" fillId="0" borderId="6" xfId="5" applyFont="1" applyBorder="1"/>
    <xf numFmtId="0" fontId="17" fillId="0" borderId="31" xfId="5" applyFont="1" applyBorder="1" applyAlignment="1">
      <alignment horizontal="center" wrapText="1"/>
    </xf>
    <xf numFmtId="0" fontId="17" fillId="0" borderId="27" xfId="5" applyFont="1" applyBorder="1" applyAlignment="1">
      <alignment horizontal="center" wrapText="1"/>
    </xf>
    <xf numFmtId="0" fontId="7" fillId="0" borderId="51" xfId="0" applyFont="1" applyFill="1" applyBorder="1" applyAlignment="1">
      <alignment horizontal="left" vertical="top"/>
    </xf>
    <xf numFmtId="49" fontId="7" fillId="0" borderId="51" xfId="0" applyNumberFormat="1" applyFont="1" applyFill="1" applyBorder="1" applyAlignment="1">
      <alignment horizontal="left" vertical="top"/>
    </xf>
    <xf numFmtId="7" fontId="7" fillId="0" borderId="39" xfId="5" applyNumberFormat="1" applyFont="1" applyFill="1" applyBorder="1" applyAlignment="1">
      <alignment vertical="top" wrapText="1"/>
    </xf>
    <xf numFmtId="0" fontId="7" fillId="0" borderId="0" xfId="5" applyNumberFormat="1" applyFont="1" applyBorder="1" applyAlignment="1">
      <alignment vertical="top" wrapText="1"/>
    </xf>
    <xf numFmtId="49" fontId="39" fillId="0" borderId="51" xfId="0" applyNumberFormat="1" applyFont="1" applyFill="1" applyBorder="1" applyAlignment="1">
      <alignment horizontal="left" vertical="top"/>
    </xf>
    <xf numFmtId="170" fontId="40" fillId="0" borderId="51" xfId="0" applyNumberFormat="1" applyFont="1" applyFill="1" applyBorder="1" applyAlignment="1">
      <alignment horizontal="center" vertical="top" wrapText="1"/>
    </xf>
    <xf numFmtId="42" fontId="7" fillId="0" borderId="9" xfId="5" applyNumberFormat="1" applyFont="1" applyFill="1" applyBorder="1" applyAlignment="1">
      <alignment horizontal="right" vertical="top" wrapText="1"/>
    </xf>
    <xf numFmtId="0" fontId="7" fillId="0" borderId="0" xfId="5" applyFont="1" applyFill="1" applyBorder="1" applyAlignment="1">
      <alignment wrapText="1"/>
    </xf>
    <xf numFmtId="49" fontId="7" fillId="0" borderId="0" xfId="5" applyNumberFormat="1" applyFont="1" applyFill="1" applyBorder="1"/>
    <xf numFmtId="0" fontId="7" fillId="0" borderId="0" xfId="5" applyFont="1" applyFill="1" applyBorder="1" applyAlignment="1"/>
    <xf numFmtId="0" fontId="7" fillId="0" borderId="0" xfId="5" applyFont="1" applyFill="1" applyBorder="1" applyAlignment="1">
      <alignment horizontal="right"/>
    </xf>
    <xf numFmtId="5" fontId="7" fillId="0" borderId="0" xfId="5" applyNumberFormat="1" applyFont="1" applyFill="1" applyBorder="1" applyAlignment="1">
      <alignment horizontal="right"/>
    </xf>
    <xf numFmtId="170" fontId="41" fillId="0" borderId="51" xfId="0" applyNumberFormat="1" applyFont="1" applyFill="1" applyBorder="1" applyAlignment="1">
      <alignment horizontal="left" vertical="top" wrapText="1"/>
    </xf>
    <xf numFmtId="166" fontId="0" fillId="0" borderId="9" xfId="11" applyNumberFormat="1" applyFont="1" applyBorder="1" applyAlignment="1">
      <alignment wrapText="1"/>
    </xf>
    <xf numFmtId="6" fontId="0" fillId="0" borderId="11" xfId="11" applyNumberFormat="1" applyFont="1" applyBorder="1" applyAlignment="1">
      <alignment wrapText="1"/>
    </xf>
    <xf numFmtId="42" fontId="0" fillId="0" borderId="11" xfId="11" applyNumberFormat="1" applyFont="1" applyBorder="1" applyAlignment="1">
      <alignment wrapText="1"/>
    </xf>
    <xf numFmtId="42" fontId="0" fillId="0" borderId="9" xfId="0" applyNumberFormat="1" applyBorder="1"/>
    <xf numFmtId="42" fontId="0" fillId="0" borderId="11" xfId="11" applyNumberFormat="1" applyFont="1" applyBorder="1"/>
    <xf numFmtId="9" fontId="0" fillId="0" borderId="9" xfId="12" applyFont="1" applyBorder="1" applyAlignment="1">
      <alignment horizontal="center" wrapText="1"/>
    </xf>
    <xf numFmtId="166" fontId="0" fillId="0" borderId="11" xfId="11" applyNumberFormat="1" applyFont="1" applyBorder="1" applyAlignment="1">
      <alignment wrapText="1"/>
    </xf>
    <xf numFmtId="42" fontId="0" fillId="0" borderId="9" xfId="11" applyNumberFormat="1" applyFont="1" applyBorder="1" applyAlignment="1">
      <alignment wrapText="1"/>
    </xf>
    <xf numFmtId="0" fontId="0" fillId="0" borderId="10" xfId="0" applyBorder="1" applyAlignment="1">
      <alignment horizontal="left" wrapText="1"/>
    </xf>
    <xf numFmtId="0" fontId="0" fillId="0" borderId="10" xfId="0" applyBorder="1" applyAlignment="1">
      <alignment horizontal="left"/>
    </xf>
    <xf numFmtId="0" fontId="0" fillId="0" borderId="11" xfId="0" applyBorder="1" applyAlignment="1">
      <alignment horizontal="left"/>
    </xf>
    <xf numFmtId="0" fontId="43" fillId="0" borderId="9" xfId="0" applyFont="1" applyBorder="1" applyAlignment="1">
      <alignment wrapText="1"/>
    </xf>
    <xf numFmtId="0" fontId="42" fillId="0" borderId="0" xfId="0" applyFont="1" applyBorder="1" applyAlignment="1">
      <alignment horizontal="left" wrapText="1"/>
    </xf>
    <xf numFmtId="14" fontId="42" fillId="0" borderId="0" xfId="0" applyNumberFormat="1" applyFont="1" applyBorder="1" applyAlignment="1">
      <alignment horizontal="left" wrapText="1"/>
    </xf>
    <xf numFmtId="0" fontId="43" fillId="0" borderId="7" xfId="0" applyFont="1" applyBorder="1" applyAlignment="1">
      <alignment wrapText="1"/>
    </xf>
    <xf numFmtId="0" fontId="42" fillId="0" borderId="7" xfId="0" applyFont="1" applyBorder="1" applyAlignment="1">
      <alignment wrapText="1"/>
    </xf>
    <xf numFmtId="0" fontId="42" fillId="0" borderId="0" xfId="0" applyFont="1" applyAlignment="1">
      <alignment wrapText="1"/>
    </xf>
    <xf numFmtId="0" fontId="42" fillId="0" borderId="9" xfId="0" applyFont="1" applyBorder="1" applyAlignment="1">
      <alignment horizontal="center" wrapText="1"/>
    </xf>
    <xf numFmtId="0" fontId="42" fillId="0" borderId="9" xfId="0" applyFont="1" applyBorder="1" applyAlignment="1">
      <alignment horizontal="left" wrapText="1"/>
    </xf>
    <xf numFmtId="0" fontId="42" fillId="0" borderId="9" xfId="0" applyFont="1" applyFill="1" applyBorder="1" applyAlignment="1">
      <alignment horizontal="left" wrapText="1"/>
    </xf>
    <xf numFmtId="166" fontId="42" fillId="0" borderId="9" xfId="11" applyNumberFormat="1" applyFont="1" applyBorder="1" applyAlignment="1">
      <alignment wrapText="1"/>
    </xf>
    <xf numFmtId="166" fontId="42" fillId="0" borderId="9" xfId="11" applyNumberFormat="1" applyFont="1" applyFill="1" applyBorder="1" applyAlignment="1">
      <alignment wrapText="1"/>
    </xf>
    <xf numFmtId="0" fontId="42" fillId="0" borderId="9" xfId="0" applyFont="1" applyFill="1" applyBorder="1" applyAlignment="1">
      <alignment wrapText="1"/>
    </xf>
    <xf numFmtId="9" fontId="42" fillId="0" borderId="9" xfId="12" applyFont="1" applyFill="1" applyBorder="1" applyAlignment="1">
      <alignment horizontal="center" wrapText="1"/>
    </xf>
    <xf numFmtId="166" fontId="42" fillId="0" borderId="11" xfId="11" applyNumberFormat="1" applyFont="1" applyBorder="1" applyAlignment="1">
      <alignment wrapText="1"/>
    </xf>
    <xf numFmtId="42" fontId="42" fillId="0" borderId="9" xfId="11" applyNumberFormat="1" applyFont="1" applyBorder="1" applyAlignment="1">
      <alignment wrapText="1"/>
    </xf>
    <xf numFmtId="42" fontId="42" fillId="0" borderId="11" xfId="11" applyNumberFormat="1" applyFont="1" applyBorder="1" applyAlignment="1">
      <alignment wrapText="1"/>
    </xf>
    <xf numFmtId="0" fontId="42" fillId="0" borderId="9" xfId="0" applyFont="1" applyBorder="1" applyAlignment="1">
      <alignment wrapText="1"/>
    </xf>
    <xf numFmtId="166" fontId="42" fillId="0" borderId="12" xfId="11" applyNumberFormat="1" applyFont="1" applyBorder="1" applyAlignment="1">
      <alignment wrapText="1"/>
    </xf>
    <xf numFmtId="166" fontId="43" fillId="0" borderId="20" xfId="11" applyNumberFormat="1" applyFont="1" applyBorder="1" applyAlignment="1">
      <alignment wrapText="1"/>
    </xf>
    <xf numFmtId="0" fontId="0" fillId="0" borderId="9" xfId="0" quotePrefix="1" applyBorder="1" applyAlignment="1">
      <alignment horizontal="center" wrapText="1"/>
    </xf>
    <xf numFmtId="14" fontId="0" fillId="0" borderId="9" xfId="0" applyNumberFormat="1" applyFill="1" applyBorder="1" applyAlignment="1">
      <alignment wrapText="1"/>
    </xf>
    <xf numFmtId="0" fontId="0" fillId="4" borderId="9" xfId="0" applyFill="1" applyBorder="1" applyAlignment="1">
      <alignment horizontal="left" wrapText="1"/>
    </xf>
    <xf numFmtId="166" fontId="0" fillId="4" borderId="9" xfId="11" applyNumberFormat="1" applyFont="1" applyFill="1" applyBorder="1" applyAlignment="1">
      <alignment wrapText="1"/>
    </xf>
    <xf numFmtId="166" fontId="0" fillId="0" borderId="12" xfId="11" applyNumberFormat="1" applyFont="1" applyBorder="1" applyAlignment="1">
      <alignment wrapText="1"/>
    </xf>
    <xf numFmtId="0" fontId="0" fillId="0" borderId="10" xfId="0" applyBorder="1"/>
    <xf numFmtId="0" fontId="0" fillId="0" borderId="9" xfId="0" applyFill="1" applyBorder="1" applyAlignment="1">
      <alignment wrapText="1"/>
    </xf>
    <xf numFmtId="0" fontId="0" fillId="0" borderId="11" xfId="0" applyFill="1" applyBorder="1" applyAlignment="1">
      <alignment wrapText="1"/>
    </xf>
    <xf numFmtId="9" fontId="0" fillId="0" borderId="9" xfId="12" applyFont="1" applyBorder="1"/>
    <xf numFmtId="166" fontId="0" fillId="4" borderId="9" xfId="0" applyNumberFormat="1" applyFill="1" applyBorder="1"/>
    <xf numFmtId="0" fontId="18" fillId="0" borderId="9" xfId="0" applyFont="1" applyFill="1" applyBorder="1" applyAlignment="1">
      <alignment wrapText="1"/>
    </xf>
    <xf numFmtId="0" fontId="18" fillId="0" borderId="11" xfId="0" applyFont="1" applyFill="1" applyBorder="1"/>
    <xf numFmtId="166" fontId="29" fillId="4" borderId="9" xfId="11" applyNumberFormat="1" applyFont="1" applyFill="1" applyBorder="1" applyAlignment="1">
      <alignment wrapText="1"/>
    </xf>
    <xf numFmtId="0" fontId="19" fillId="0" borderId="10" xfId="0" applyFont="1" applyBorder="1"/>
    <xf numFmtId="0" fontId="0" fillId="0" borderId="15" xfId="0" applyFill="1" applyBorder="1" applyAlignment="1">
      <alignment wrapText="1"/>
    </xf>
    <xf numFmtId="0" fontId="0" fillId="0" borderId="0" xfId="0" applyFill="1" applyBorder="1" applyAlignment="1"/>
    <xf numFmtId="166" fontId="17" fillId="0" borderId="43" xfId="0" applyNumberFormat="1" applyFont="1" applyBorder="1"/>
    <xf numFmtId="166" fontId="17" fillId="0" borderId="20" xfId="11" applyNumberFormat="1" applyFont="1" applyBorder="1" applyAlignment="1">
      <alignment wrapText="1"/>
    </xf>
    <xf numFmtId="0" fontId="0" fillId="0" borderId="10" xfId="0" applyBorder="1" applyAlignment="1">
      <alignment wrapText="1"/>
    </xf>
    <xf numFmtId="166" fontId="0" fillId="0" borderId="19" xfId="0" applyNumberFormat="1" applyBorder="1"/>
    <xf numFmtId="44" fontId="0" fillId="0" borderId="9" xfId="11" applyNumberFormat="1" applyFont="1" applyBorder="1" applyAlignment="1">
      <alignment wrapText="1"/>
    </xf>
    <xf numFmtId="171" fontId="0" fillId="0" borderId="9" xfId="11" applyNumberFormat="1" applyFont="1" applyBorder="1" applyAlignment="1">
      <alignment wrapText="1"/>
    </xf>
    <xf numFmtId="0" fontId="0" fillId="0" borderId="0" xfId="0" applyFont="1" applyBorder="1" applyAlignment="1">
      <alignment wrapText="1"/>
    </xf>
    <xf numFmtId="9" fontId="0" fillId="0" borderId="2" xfId="12" applyFont="1" applyBorder="1" applyAlignment="1">
      <alignment horizontal="center" wrapText="1"/>
    </xf>
    <xf numFmtId="166" fontId="0" fillId="0" borderId="0" xfId="11" applyNumberFormat="1" applyFont="1" applyBorder="1" applyAlignment="1">
      <alignment wrapText="1"/>
    </xf>
    <xf numFmtId="0" fontId="0" fillId="4" borderId="10" xfId="0" applyFill="1" applyBorder="1" applyAlignment="1">
      <alignment wrapText="1"/>
    </xf>
    <xf numFmtId="0" fontId="22" fillId="4" borderId="10" xfId="0" applyFont="1" applyFill="1" applyBorder="1" applyAlignment="1">
      <alignment wrapText="1"/>
    </xf>
    <xf numFmtId="0" fontId="19" fillId="0" borderId="10" xfId="0" applyFont="1" applyBorder="1" applyAlignment="1">
      <alignment wrapText="1"/>
    </xf>
    <xf numFmtId="0" fontId="0" fillId="4" borderId="11" xfId="0" applyFill="1" applyBorder="1" applyAlignment="1">
      <alignment horizontal="left" wrapText="1"/>
    </xf>
    <xf numFmtId="0" fontId="0" fillId="0" borderId="0" xfId="0" applyBorder="1" applyAlignment="1">
      <alignment vertical="top" wrapText="1"/>
    </xf>
    <xf numFmtId="0" fontId="17" fillId="0" borderId="0" xfId="0" applyFont="1" applyBorder="1" applyAlignment="1">
      <alignment horizontal="center" vertical="center" wrapText="1"/>
    </xf>
    <xf numFmtId="166" fontId="17" fillId="0" borderId="0" xfId="0" applyNumberFormat="1" applyFont="1" applyBorder="1" applyAlignment="1">
      <alignment vertical="top" wrapText="1"/>
    </xf>
    <xf numFmtId="0" fontId="18" fillId="0" borderId="0" xfId="0" applyFont="1" applyBorder="1" applyAlignment="1">
      <alignment wrapText="1"/>
    </xf>
    <xf numFmtId="14" fontId="18" fillId="0" borderId="0" xfId="0" applyNumberFormat="1" applyFont="1" applyBorder="1" applyAlignment="1">
      <alignment horizontal="left" wrapText="1"/>
    </xf>
    <xf numFmtId="0" fontId="0" fillId="0" borderId="0" xfId="0" applyBorder="1" applyAlignment="1">
      <alignment horizontal="center" wrapText="1"/>
    </xf>
    <xf numFmtId="0" fontId="19" fillId="0" borderId="0" xfId="0" applyFont="1" applyBorder="1" applyAlignment="1">
      <alignment wrapText="1"/>
    </xf>
    <xf numFmtId="0" fontId="17" fillId="0" borderId="2" xfId="0" applyFont="1" applyBorder="1" applyAlignment="1">
      <alignment horizontal="center" wrapText="1"/>
    </xf>
    <xf numFmtId="0" fontId="0" fillId="0" borderId="16" xfId="0" applyBorder="1" applyAlignment="1">
      <alignment wrapText="1"/>
    </xf>
    <xf numFmtId="166" fontId="17" fillId="0" borderId="17" xfId="0" applyNumberFormat="1" applyFont="1" applyBorder="1" applyAlignment="1">
      <alignment wrapText="1"/>
    </xf>
    <xf numFmtId="166" fontId="17" fillId="0" borderId="18" xfId="0" applyNumberFormat="1" applyFont="1" applyBorder="1" applyAlignment="1">
      <alignment wrapText="1"/>
    </xf>
    <xf numFmtId="0" fontId="0" fillId="0" borderId="2" xfId="0" applyBorder="1" applyAlignment="1">
      <alignment wrapText="1"/>
    </xf>
    <xf numFmtId="0" fontId="25" fillId="0" borderId="7" xfId="0" applyFont="1" applyBorder="1" applyAlignment="1">
      <alignment wrapText="1"/>
    </xf>
    <xf numFmtId="0" fontId="17" fillId="0" borderId="0" xfId="0" applyFont="1" applyBorder="1" applyAlignment="1">
      <alignment wrapText="1"/>
    </xf>
    <xf numFmtId="44" fontId="0" fillId="0" borderId="9" xfId="0" applyNumberFormat="1" applyBorder="1" applyAlignment="1">
      <alignment wrapText="1"/>
    </xf>
    <xf numFmtId="0" fontId="0" fillId="0" borderId="9" xfId="0" applyFont="1" applyBorder="1" applyAlignment="1">
      <alignment horizontal="center" wrapText="1"/>
    </xf>
    <xf numFmtId="44" fontId="0" fillId="0" borderId="12" xfId="0" applyNumberFormat="1" applyBorder="1" applyAlignment="1">
      <alignment wrapText="1"/>
    </xf>
    <xf numFmtId="0" fontId="0" fillId="0" borderId="12" xfId="0" applyBorder="1" applyAlignment="1">
      <alignment wrapText="1"/>
    </xf>
    <xf numFmtId="14" fontId="0" fillId="0" borderId="9" xfId="0" applyNumberFormat="1" applyBorder="1" applyAlignment="1">
      <alignment horizontal="right" wrapText="1"/>
    </xf>
    <xf numFmtId="0" fontId="0" fillId="0" borderId="0" xfId="0" applyFont="1" applyBorder="1" applyAlignment="1">
      <alignment horizontal="center" wrapText="1"/>
    </xf>
    <xf numFmtId="0" fontId="0" fillId="0" borderId="2" xfId="0" applyBorder="1" applyAlignment="1">
      <alignment horizontal="center" wrapText="1"/>
    </xf>
    <xf numFmtId="44" fontId="0" fillId="0" borderId="0" xfId="0" applyNumberFormat="1" applyBorder="1" applyAlignment="1">
      <alignment wrapText="1"/>
    </xf>
    <xf numFmtId="0" fontId="17" fillId="0" borderId="41" xfId="0" applyFont="1" applyBorder="1" applyAlignment="1">
      <alignment horizontal="center" wrapText="1"/>
    </xf>
    <xf numFmtId="0" fontId="0" fillId="0" borderId="43" xfId="0" applyBorder="1" applyAlignment="1">
      <alignment wrapText="1"/>
    </xf>
    <xf numFmtId="0" fontId="20" fillId="0" borderId="9" xfId="0" applyFont="1" applyBorder="1" applyAlignment="1">
      <alignment wrapText="1"/>
    </xf>
    <xf numFmtId="0" fontId="42" fillId="0" borderId="0" xfId="0" applyFont="1" applyBorder="1" applyAlignment="1">
      <alignment wrapText="1"/>
    </xf>
    <xf numFmtId="0" fontId="45" fillId="0" borderId="0" xfId="0" applyFont="1" applyBorder="1" applyAlignment="1">
      <alignment wrapText="1"/>
    </xf>
    <xf numFmtId="14" fontId="45" fillId="0" borderId="9" xfId="0" applyNumberFormat="1" applyFont="1" applyBorder="1" applyAlignment="1">
      <alignment horizontal="left" wrapText="1"/>
    </xf>
    <xf numFmtId="42" fontId="42" fillId="0" borderId="9" xfId="11" applyNumberFormat="1" applyFont="1" applyFill="1" applyBorder="1" applyAlignment="1">
      <alignment wrapText="1"/>
    </xf>
    <xf numFmtId="17" fontId="42" fillId="0" borderId="9" xfId="0" applyNumberFormat="1" applyFont="1" applyFill="1" applyBorder="1" applyAlignment="1">
      <alignment wrapText="1"/>
    </xf>
    <xf numFmtId="42" fontId="42" fillId="0" borderId="9" xfId="0" applyNumberFormat="1" applyFont="1" applyFill="1" applyBorder="1" applyAlignment="1">
      <alignment wrapText="1"/>
    </xf>
    <xf numFmtId="42" fontId="42" fillId="0" borderId="9" xfId="0" applyNumberFormat="1" applyFont="1" applyBorder="1" applyAlignment="1">
      <alignment wrapText="1"/>
    </xf>
    <xf numFmtId="41" fontId="42" fillId="0" borderId="9" xfId="11" applyNumberFormat="1" applyFont="1" applyBorder="1" applyAlignment="1">
      <alignment wrapText="1"/>
    </xf>
    <xf numFmtId="0" fontId="42" fillId="0" borderId="11" xfId="0" applyFont="1" applyBorder="1" applyAlignment="1">
      <alignment wrapText="1"/>
    </xf>
    <xf numFmtId="0" fontId="46" fillId="0" borderId="9" xfId="0" applyFont="1" applyBorder="1" applyAlignment="1">
      <alignment wrapText="1"/>
    </xf>
    <xf numFmtId="0" fontId="42" fillId="0" borderId="12" xfId="0" applyFont="1" applyBorder="1" applyAlignment="1">
      <alignment wrapText="1"/>
    </xf>
    <xf numFmtId="0" fontId="42" fillId="0" borderId="3" xfId="0" applyFont="1" applyBorder="1" applyAlignment="1">
      <alignment wrapText="1"/>
    </xf>
    <xf numFmtId="0" fontId="42" fillId="0" borderId="0" xfId="0" applyFont="1" applyBorder="1" applyAlignment="1">
      <alignment horizontal="center" wrapText="1"/>
    </xf>
    <xf numFmtId="0" fontId="43" fillId="0" borderId="16" xfId="0" applyFont="1" applyBorder="1" applyAlignment="1">
      <alignment horizontal="center" wrapText="1"/>
    </xf>
    <xf numFmtId="166" fontId="43" fillId="0" borderId="17" xfId="0" applyNumberFormat="1" applyFont="1" applyBorder="1" applyAlignment="1">
      <alignment wrapText="1"/>
    </xf>
    <xf numFmtId="166" fontId="43" fillId="0" borderId="18" xfId="0" applyNumberFormat="1" applyFont="1" applyBorder="1" applyAlignment="1">
      <alignment wrapText="1"/>
    </xf>
    <xf numFmtId="0" fontId="42" fillId="0" borderId="19" xfId="0" applyFont="1" applyBorder="1" applyAlignment="1">
      <alignment wrapText="1"/>
    </xf>
    <xf numFmtId="0" fontId="42" fillId="0" borderId="2" xfId="0" applyFont="1" applyBorder="1" applyAlignment="1">
      <alignment wrapText="1"/>
    </xf>
    <xf numFmtId="14" fontId="18" fillId="0" borderId="0" xfId="0" applyNumberFormat="1" applyFont="1" applyFill="1" applyBorder="1" applyAlignment="1">
      <alignment horizontal="left" wrapText="1"/>
    </xf>
    <xf numFmtId="15" fontId="0" fillId="0" borderId="9" xfId="0" applyNumberFormat="1" applyBorder="1" applyAlignment="1">
      <alignment wrapText="1"/>
    </xf>
    <xf numFmtId="42" fontId="0" fillId="0" borderId="9" xfId="0" applyNumberFormat="1" applyBorder="1" applyAlignment="1">
      <alignment wrapText="1"/>
    </xf>
    <xf numFmtId="0" fontId="17" fillId="0" borderId="16" xfId="0" applyFont="1" applyBorder="1" applyAlignment="1">
      <alignment horizontal="center" wrapText="1"/>
    </xf>
    <xf numFmtId="0" fontId="0" fillId="0" borderId="19" xfId="0" applyBorder="1" applyAlignment="1">
      <alignment wrapText="1"/>
    </xf>
    <xf numFmtId="14" fontId="21" fillId="0" borderId="9" xfId="0" applyNumberFormat="1" applyFont="1" applyBorder="1" applyAlignment="1">
      <alignment horizontal="left" wrapText="1"/>
    </xf>
    <xf numFmtId="168" fontId="0" fillId="0" borderId="9" xfId="0" applyNumberFormat="1" applyBorder="1" applyAlignment="1">
      <alignment wrapText="1"/>
    </xf>
    <xf numFmtId="164" fontId="0" fillId="0" borderId="9" xfId="0" applyNumberFormat="1" applyBorder="1" applyAlignment="1">
      <alignment wrapText="1"/>
    </xf>
    <xf numFmtId="42" fontId="0" fillId="0" borderId="9" xfId="0" applyNumberFormat="1" applyBorder="1" applyAlignment="1">
      <alignment horizontal="right" wrapText="1"/>
    </xf>
    <xf numFmtId="0" fontId="0" fillId="0" borderId="9" xfId="0" applyBorder="1" applyAlignment="1">
      <alignment horizontal="right" wrapText="1"/>
    </xf>
    <xf numFmtId="168" fontId="0" fillId="0" borderId="12" xfId="0" applyNumberFormat="1" applyBorder="1" applyAlignment="1">
      <alignment wrapText="1"/>
    </xf>
    <xf numFmtId="168" fontId="0" fillId="0" borderId="12" xfId="1" applyNumberFormat="1" applyFont="1" applyBorder="1" applyAlignment="1">
      <alignment wrapText="1"/>
    </xf>
    <xf numFmtId="0" fontId="17" fillId="0" borderId="16" xfId="0" applyFont="1" applyBorder="1" applyAlignment="1">
      <alignment horizontal="center" vertical="center" wrapText="1"/>
    </xf>
    <xf numFmtId="42" fontId="17" fillId="0" borderId="22" xfId="1" applyNumberFormat="1" applyFont="1" applyBorder="1" applyAlignment="1">
      <alignment vertical="center" wrapText="1"/>
    </xf>
    <xf numFmtId="42" fontId="17" fillId="0" borderId="23" xfId="1" applyNumberFormat="1" applyFont="1" applyBorder="1" applyAlignment="1">
      <alignment vertical="center" wrapText="1"/>
    </xf>
    <xf numFmtId="42" fontId="0" fillId="0" borderId="0" xfId="1" applyNumberFormat="1" applyFont="1" applyAlignment="1">
      <alignment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2" fontId="0" fillId="0" borderId="0" xfId="1" applyNumberFormat="1" applyFont="1" applyBorder="1" applyAlignment="1">
      <alignment vertical="center" wrapText="1"/>
    </xf>
    <xf numFmtId="0" fontId="18" fillId="0" borderId="0" xfId="0" applyFont="1" applyBorder="1" applyAlignment="1">
      <alignment horizontal="center" vertical="center" wrapText="1"/>
    </xf>
    <xf numFmtId="14" fontId="18" fillId="0" borderId="9" xfId="0" applyNumberFormat="1" applyFont="1" applyBorder="1" applyAlignment="1">
      <alignment horizontal="left" vertical="center" wrapText="1"/>
    </xf>
    <xf numFmtId="49" fontId="0" fillId="0" borderId="9" xfId="0" applyNumberFormat="1" applyBorder="1" applyAlignment="1">
      <alignment horizontal="center" vertical="center" wrapText="1"/>
    </xf>
    <xf numFmtId="9" fontId="0" fillId="0" borderId="9" xfId="0" applyNumberFormat="1" applyBorder="1" applyAlignment="1">
      <alignment horizontal="center" vertical="center" wrapText="1"/>
    </xf>
    <xf numFmtId="41" fontId="0" fillId="0" borderId="9" xfId="1" applyNumberFormat="1" applyFont="1" applyBorder="1" applyAlignment="1">
      <alignment vertical="center" wrapText="1"/>
    </xf>
    <xf numFmtId="0" fontId="0" fillId="0" borderId="11" xfId="0" applyBorder="1" applyAlignment="1">
      <alignment vertical="center" wrapText="1"/>
    </xf>
    <xf numFmtId="0" fontId="20" fillId="0" borderId="9" xfId="0" applyFont="1" applyBorder="1" applyAlignment="1">
      <alignment vertical="center" wrapText="1"/>
    </xf>
    <xf numFmtId="0" fontId="0" fillId="0" borderId="12" xfId="0" applyBorder="1" applyAlignment="1">
      <alignment vertical="center" wrapText="1"/>
    </xf>
    <xf numFmtId="42" fontId="0" fillId="0" borderId="12" xfId="1" applyNumberFormat="1" applyFont="1" applyBorder="1" applyAlignment="1">
      <alignment vertical="center" wrapText="1"/>
    </xf>
    <xf numFmtId="0" fontId="0" fillId="0" borderId="12" xfId="0" applyBorder="1" applyAlignment="1">
      <alignment horizontal="center" vertical="center" wrapText="1"/>
    </xf>
    <xf numFmtId="42" fontId="0" fillId="0" borderId="3" xfId="1" applyNumberFormat="1" applyFont="1" applyBorder="1" applyAlignment="1">
      <alignment vertical="center" wrapText="1"/>
    </xf>
    <xf numFmtId="0" fontId="0" fillId="0" borderId="3" xfId="0" applyBorder="1" applyAlignment="1">
      <alignment vertical="center" wrapText="1"/>
    </xf>
    <xf numFmtId="0" fontId="0" fillId="0" borderId="0" xfId="0" applyBorder="1" applyAlignment="1">
      <alignment vertical="center" wrapText="1"/>
    </xf>
    <xf numFmtId="42" fontId="17" fillId="0" borderId="17" xfId="1" applyNumberFormat="1" applyFont="1" applyBorder="1" applyAlignment="1">
      <alignment vertical="center" wrapText="1"/>
    </xf>
    <xf numFmtId="42" fontId="17" fillId="0" borderId="18" xfId="1" applyNumberFormat="1" applyFont="1" applyBorder="1" applyAlignment="1">
      <alignment vertical="center" wrapText="1"/>
    </xf>
    <xf numFmtId="44" fontId="0" fillId="0" borderId="19" xfId="1" applyFont="1" applyBorder="1" applyAlignment="1">
      <alignment horizontal="center" vertical="center" wrapText="1"/>
    </xf>
    <xf numFmtId="42" fontId="0" fillId="0" borderId="2" xfId="0" applyNumberFormat="1" applyBorder="1" applyAlignment="1">
      <alignment horizontal="center" vertical="center" wrapText="1"/>
    </xf>
    <xf numFmtId="0" fontId="0" fillId="0" borderId="2" xfId="0" applyBorder="1" applyAlignment="1">
      <alignment horizontal="center" vertical="center" wrapText="1"/>
    </xf>
    <xf numFmtId="166" fontId="17" fillId="0" borderId="18" xfId="0" applyNumberFormat="1" applyFont="1" applyBorder="1" applyAlignment="1">
      <alignment vertical="center" wrapText="1"/>
    </xf>
    <xf numFmtId="0" fontId="0" fillId="0" borderId="19" xfId="0" applyBorder="1" applyAlignment="1">
      <alignment vertical="center" wrapText="1"/>
    </xf>
    <xf numFmtId="0" fontId="8" fillId="0" borderId="9" xfId="7" applyFont="1" applyBorder="1" applyAlignment="1">
      <alignment vertical="top" wrapText="1"/>
    </xf>
    <xf numFmtId="10" fontId="8" fillId="0" borderId="9" xfId="2" applyNumberFormat="1" applyFont="1" applyBorder="1" applyAlignment="1">
      <alignment vertical="top" wrapText="1"/>
    </xf>
    <xf numFmtId="44" fontId="8" fillId="0" borderId="9" xfId="1" applyFont="1" applyBorder="1" applyAlignment="1">
      <alignment vertical="top" wrapText="1"/>
    </xf>
    <xf numFmtId="0" fontId="8" fillId="0" borderId="9" xfId="7" applyFont="1" applyBorder="1" applyAlignment="1">
      <alignment horizontal="center" vertical="top" wrapText="1"/>
    </xf>
    <xf numFmtId="14" fontId="11" fillId="0" borderId="9" xfId="0" applyNumberFormat="1" applyFont="1" applyBorder="1" applyAlignment="1">
      <alignment horizontal="left" wrapText="1"/>
    </xf>
    <xf numFmtId="0" fontId="13" fillId="0" borderId="9" xfId="7" applyFont="1" applyFill="1" applyBorder="1" applyAlignment="1">
      <alignment horizontal="right" vertical="top" wrapText="1"/>
    </xf>
    <xf numFmtId="9" fontId="13" fillId="0" borderId="9" xfId="2" applyNumberFormat="1" applyFont="1" applyFill="1" applyBorder="1" applyAlignment="1">
      <alignment horizontal="right" vertical="top" wrapText="1"/>
    </xf>
    <xf numFmtId="44" fontId="13" fillId="0" borderId="9" xfId="1" applyFont="1" applyFill="1" applyBorder="1" applyAlignment="1">
      <alignment vertical="top" wrapText="1"/>
    </xf>
    <xf numFmtId="42" fontId="13" fillId="0" borderId="9" xfId="7" applyNumberFormat="1" applyFont="1" applyFill="1" applyBorder="1" applyAlignment="1">
      <alignment vertical="top" wrapText="1"/>
    </xf>
    <xf numFmtId="14" fontId="13" fillId="0" borderId="9" xfId="7" applyNumberFormat="1" applyFont="1" applyFill="1" applyBorder="1" applyAlignment="1">
      <alignment vertical="top" wrapText="1"/>
    </xf>
    <xf numFmtId="165" fontId="13" fillId="0" borderId="9" xfId="1" applyNumberFormat="1" applyFont="1" applyFill="1" applyBorder="1" applyAlignment="1">
      <alignment vertical="top" wrapText="1"/>
    </xf>
    <xf numFmtId="6" fontId="13" fillId="0" borderId="9" xfId="1" applyNumberFormat="1" applyFont="1" applyFill="1" applyBorder="1" applyAlignment="1">
      <alignment vertical="top" wrapText="1"/>
    </xf>
    <xf numFmtId="8" fontId="13" fillId="0" borderId="9" xfId="1" applyNumberFormat="1" applyFont="1" applyFill="1" applyBorder="1" applyAlignment="1">
      <alignment vertical="top" wrapText="1"/>
    </xf>
    <xf numFmtId="0" fontId="13" fillId="0" borderId="9" xfId="7" applyFont="1" applyFill="1" applyBorder="1" applyAlignment="1">
      <alignment vertical="top" wrapText="1"/>
    </xf>
    <xf numFmtId="10" fontId="13" fillId="0" borderId="9" xfId="2" applyNumberFormat="1" applyFont="1" applyFill="1" applyBorder="1" applyAlignment="1">
      <alignment vertical="top" wrapText="1"/>
    </xf>
    <xf numFmtId="42" fontId="14" fillId="0" borderId="9" xfId="7" applyNumberFormat="1" applyFont="1" applyFill="1" applyBorder="1" applyAlignment="1">
      <alignment vertical="top" wrapText="1"/>
    </xf>
    <xf numFmtId="0" fontId="8" fillId="0" borderId="9" xfId="5" applyFont="1" applyFill="1" applyBorder="1" applyAlignment="1">
      <alignment vertical="top" wrapText="1"/>
    </xf>
    <xf numFmtId="14" fontId="8" fillId="0" borderId="9" xfId="5" applyNumberFormat="1" applyFont="1" applyFill="1" applyBorder="1" applyAlignment="1">
      <alignment horizontal="left" vertical="top" wrapText="1"/>
    </xf>
    <xf numFmtId="0" fontId="0" fillId="0" borderId="10" xfId="0" applyFont="1" applyFill="1" applyBorder="1" applyAlignment="1">
      <alignment horizontal="left" wrapText="1"/>
    </xf>
    <xf numFmtId="0" fontId="0" fillId="0" borderId="15" xfId="0" applyFont="1" applyFill="1" applyBorder="1" applyAlignment="1">
      <alignment horizontal="left" wrapText="1"/>
    </xf>
    <xf numFmtId="0" fontId="0" fillId="0" borderId="11" xfId="0" applyFont="1" applyFill="1" applyBorder="1" applyAlignment="1">
      <alignment horizontal="left" wrapText="1"/>
    </xf>
    <xf numFmtId="0" fontId="0" fillId="0" borderId="10" xfId="0" applyFill="1" applyBorder="1" applyAlignment="1">
      <alignment horizontal="left" wrapText="1"/>
    </xf>
    <xf numFmtId="0" fontId="0" fillId="0" borderId="11" xfId="0" applyFill="1" applyBorder="1" applyAlignment="1">
      <alignment horizontal="left" wrapText="1"/>
    </xf>
    <xf numFmtId="14" fontId="0" fillId="0" borderId="10" xfId="0" applyNumberFormat="1" applyFont="1" applyFill="1" applyBorder="1" applyAlignment="1">
      <alignment horizontal="left" vertical="top" wrapText="1"/>
    </xf>
    <xf numFmtId="14" fontId="0" fillId="0" borderId="11" xfId="0" applyNumberFormat="1" applyFont="1" applyFill="1" applyBorder="1" applyAlignment="1">
      <alignment horizontal="left" vertical="top" wrapText="1"/>
    </xf>
    <xf numFmtId="0" fontId="0" fillId="0" borderId="10" xfId="0" applyFill="1" applyBorder="1" applyAlignment="1">
      <alignment horizontal="left"/>
    </xf>
    <xf numFmtId="0" fontId="0" fillId="0" borderId="11" xfId="0" applyFill="1" applyBorder="1" applyAlignment="1">
      <alignment horizontal="left"/>
    </xf>
    <xf numFmtId="0" fontId="17" fillId="0" borderId="12" xfId="0" applyNumberFormat="1" applyFont="1" applyFill="1" applyBorder="1" applyAlignment="1">
      <alignment horizontal="center" wrapText="1"/>
    </xf>
    <xf numFmtId="0" fontId="17" fillId="0" borderId="13" xfId="0" applyNumberFormat="1" applyFont="1" applyFill="1" applyBorder="1" applyAlignment="1">
      <alignment horizontal="center" wrapText="1"/>
    </xf>
    <xf numFmtId="0" fontId="17" fillId="0" borderId="14" xfId="0" applyNumberFormat="1" applyFont="1" applyFill="1" applyBorder="1" applyAlignment="1">
      <alignment horizontal="center" wrapText="1"/>
    </xf>
    <xf numFmtId="0" fontId="17" fillId="0" borderId="1" xfId="0" applyFont="1" applyFill="1" applyBorder="1" applyAlignment="1">
      <alignment horizontal="left" wrapText="1"/>
    </xf>
    <xf numFmtId="0" fontId="17" fillId="0" borderId="2" xfId="0" applyFont="1" applyFill="1" applyBorder="1" applyAlignment="1">
      <alignment horizontal="left" wrapText="1"/>
    </xf>
    <xf numFmtId="0" fontId="17" fillId="0" borderId="3" xfId="0" applyFont="1" applyFill="1" applyBorder="1" applyAlignment="1">
      <alignment horizontal="left" wrapText="1"/>
    </xf>
    <xf numFmtId="0" fontId="17" fillId="0" borderId="4" xfId="0" applyFont="1" applyFill="1" applyBorder="1" applyAlignment="1">
      <alignment horizontal="left" wrapText="1"/>
    </xf>
    <xf numFmtId="0" fontId="17" fillId="0" borderId="0" xfId="0" applyFont="1" applyFill="1" applyBorder="1" applyAlignment="1">
      <alignment horizontal="left" wrapText="1"/>
    </xf>
    <xf numFmtId="0" fontId="17" fillId="0" borderId="5" xfId="0" applyFont="1" applyFill="1" applyBorder="1" applyAlignment="1">
      <alignment horizontal="left" wrapText="1"/>
    </xf>
    <xf numFmtId="0" fontId="17" fillId="0" borderId="6" xfId="0" applyFont="1" applyFill="1" applyBorder="1" applyAlignment="1">
      <alignment horizontal="left" wrapText="1"/>
    </xf>
    <xf numFmtId="0" fontId="17" fillId="0" borderId="7" xfId="0" applyFont="1" applyFill="1" applyBorder="1" applyAlignment="1">
      <alignment horizontal="left" wrapText="1"/>
    </xf>
    <xf numFmtId="0" fontId="17" fillId="0" borderId="8" xfId="0" applyFont="1" applyFill="1" applyBorder="1" applyAlignment="1">
      <alignment horizontal="left" wrapText="1"/>
    </xf>
    <xf numFmtId="0" fontId="0" fillId="0" borderId="15" xfId="0" applyFill="1" applyBorder="1" applyAlignment="1">
      <alignment horizontal="left"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14" fontId="0" fillId="0" borderId="10" xfId="0" applyNumberFormat="1" applyBorder="1" applyAlignment="1">
      <alignment horizontal="left" vertical="center" wrapText="1"/>
    </xf>
    <xf numFmtId="14" fontId="0" fillId="0" borderId="11" xfId="0" applyNumberFormat="1" applyBorder="1" applyAlignment="1">
      <alignment horizontal="left"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9" xfId="0" applyFont="1" applyBorder="1" applyAlignment="1">
      <alignment horizontal="center" vertical="center" wrapText="1"/>
    </xf>
    <xf numFmtId="42" fontId="17" fillId="0" borderId="12" xfId="1" applyNumberFormat="1" applyFont="1" applyBorder="1" applyAlignment="1">
      <alignment horizontal="center" vertical="center" wrapText="1"/>
    </xf>
    <xf numFmtId="42" fontId="17" fillId="0" borderId="13" xfId="1" applyNumberFormat="1" applyFont="1" applyBorder="1" applyAlignment="1">
      <alignment horizontal="center" vertical="center" wrapText="1"/>
    </xf>
    <xf numFmtId="42" fontId="17" fillId="0" borderId="14" xfId="1" applyNumberFormat="1" applyFont="1" applyBorder="1" applyAlignment="1">
      <alignment horizontal="center" vertical="center" wrapText="1"/>
    </xf>
    <xf numFmtId="42" fontId="17" fillId="0" borderId="9" xfId="1" applyNumberFormat="1" applyFont="1" applyBorder="1" applyAlignment="1">
      <alignment horizontal="center" vertical="center" wrapText="1"/>
    </xf>
    <xf numFmtId="0" fontId="17" fillId="0" borderId="1"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0" fillId="0" borderId="15" xfId="0" applyBorder="1" applyAlignment="1">
      <alignment horizontal="left" vertical="center" wrapText="1"/>
    </xf>
    <xf numFmtId="0" fontId="17" fillId="0" borderId="1" xfId="0" applyFont="1" applyBorder="1" applyAlignment="1">
      <alignment horizontal="lef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9" fontId="0" fillId="0" borderId="10" xfId="0" applyNumberFormat="1" applyBorder="1" applyAlignment="1">
      <alignment horizontal="left" vertical="center" wrapText="1"/>
    </xf>
    <xf numFmtId="0" fontId="0" fillId="0" borderId="10" xfId="0" applyBorder="1" applyAlignment="1">
      <alignment horizontal="center" wrapText="1"/>
    </xf>
    <xf numFmtId="0" fontId="0" fillId="0" borderId="15" xfId="0" applyBorder="1" applyAlignment="1">
      <alignment horizontal="center" wrapText="1"/>
    </xf>
    <xf numFmtId="0" fontId="0" fillId="0" borderId="11" xfId="0" applyBorder="1" applyAlignment="1">
      <alignment horizontal="center" wrapText="1"/>
    </xf>
    <xf numFmtId="0" fontId="0" fillId="0" borderId="10" xfId="0" applyFont="1" applyBorder="1" applyAlignment="1">
      <alignment horizontal="left" wrapText="1"/>
    </xf>
    <xf numFmtId="0" fontId="0" fillId="0" borderId="11" xfId="0" applyFont="1" applyBorder="1" applyAlignment="1">
      <alignment horizontal="left" wrapText="1"/>
    </xf>
    <xf numFmtId="14" fontId="0" fillId="0" borderId="10" xfId="0" applyNumberFormat="1" applyFont="1" applyBorder="1" applyAlignment="1">
      <alignment horizontal="left" wrapText="1"/>
    </xf>
    <xf numFmtId="14" fontId="0" fillId="0" borderId="11" xfId="0" applyNumberFormat="1" applyFont="1" applyBorder="1" applyAlignment="1">
      <alignment horizontal="left" wrapText="1"/>
    </xf>
    <xf numFmtId="0" fontId="33" fillId="5" borderId="10" xfId="0" applyFont="1" applyFill="1" applyBorder="1" applyAlignment="1">
      <alignment horizontal="left" wrapText="1"/>
    </xf>
    <xf numFmtId="0" fontId="33" fillId="5" borderId="15" xfId="0" applyFont="1" applyFill="1" applyBorder="1" applyAlignment="1">
      <alignment horizontal="left" wrapText="1"/>
    </xf>
    <xf numFmtId="0" fontId="33" fillId="5" borderId="11" xfId="0" applyFont="1" applyFill="1"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14" fontId="0" fillId="0" borderId="10" xfId="0" applyNumberFormat="1" applyBorder="1" applyAlignment="1">
      <alignment horizontal="left" wrapText="1"/>
    </xf>
    <xf numFmtId="14" fontId="0" fillId="0" borderId="11" xfId="0" applyNumberFormat="1" applyBorder="1" applyAlignment="1">
      <alignment horizontal="left" wrapText="1"/>
    </xf>
    <xf numFmtId="0" fontId="0" fillId="0" borderId="10" xfId="0" applyBorder="1" applyAlignment="1">
      <alignment horizontal="left"/>
    </xf>
    <xf numFmtId="0" fontId="0" fillId="0" borderId="11" xfId="0" applyBorder="1" applyAlignment="1">
      <alignment horizontal="left"/>
    </xf>
    <xf numFmtId="0" fontId="17" fillId="0" borderId="12" xfId="0" applyFont="1" applyBorder="1" applyAlignment="1">
      <alignment horizontal="center" wrapText="1"/>
    </xf>
    <xf numFmtId="0" fontId="17" fillId="0" borderId="13" xfId="0" applyFont="1" applyBorder="1" applyAlignment="1">
      <alignment horizontal="center" wrapText="1"/>
    </xf>
    <xf numFmtId="0" fontId="17" fillId="0" borderId="14" xfId="0" applyFont="1" applyBorder="1" applyAlignment="1">
      <alignment horizontal="center" wrapText="1"/>
    </xf>
    <xf numFmtId="0" fontId="17" fillId="0" borderId="1" xfId="0" applyFont="1" applyBorder="1" applyAlignment="1">
      <alignment horizontal="left" wrapText="1"/>
    </xf>
    <xf numFmtId="0" fontId="17" fillId="0" borderId="2" xfId="0" applyFont="1" applyBorder="1" applyAlignment="1">
      <alignment horizontal="left" wrapText="1"/>
    </xf>
    <xf numFmtId="0" fontId="17" fillId="0" borderId="3" xfId="0" applyFont="1" applyBorder="1" applyAlignment="1">
      <alignment horizontal="left" wrapText="1"/>
    </xf>
    <xf numFmtId="0" fontId="17" fillId="0" borderId="4" xfId="0" applyFont="1" applyBorder="1" applyAlignment="1">
      <alignment horizontal="left" wrapText="1"/>
    </xf>
    <xf numFmtId="0" fontId="17" fillId="0" borderId="0" xfId="0" applyFont="1" applyBorder="1" applyAlignment="1">
      <alignment horizontal="left" wrapText="1"/>
    </xf>
    <xf numFmtId="0" fontId="17" fillId="0" borderId="5" xfId="0" applyFont="1" applyBorder="1" applyAlignment="1">
      <alignment horizontal="left" wrapText="1"/>
    </xf>
    <xf numFmtId="0" fontId="17" fillId="0" borderId="6" xfId="0" applyFont="1" applyBorder="1" applyAlignment="1">
      <alignment horizontal="left" wrapText="1"/>
    </xf>
    <xf numFmtId="0" fontId="17" fillId="0" borderId="7" xfId="0" applyFont="1" applyBorder="1" applyAlignment="1">
      <alignment horizontal="left" wrapText="1"/>
    </xf>
    <xf numFmtId="0" fontId="17" fillId="0" borderId="8" xfId="0" applyFont="1" applyBorder="1" applyAlignment="1">
      <alignment horizontal="left" wrapText="1"/>
    </xf>
    <xf numFmtId="0" fontId="32" fillId="0" borderId="10" xfId="0" applyFont="1" applyFill="1" applyBorder="1" applyAlignment="1">
      <alignment horizontal="left" wrapText="1"/>
    </xf>
    <xf numFmtId="0" fontId="32" fillId="0" borderId="15" xfId="0" applyFont="1" applyFill="1" applyBorder="1" applyAlignment="1">
      <alignment horizontal="left" wrapText="1"/>
    </xf>
    <xf numFmtId="0" fontId="32" fillId="0" borderId="11" xfId="0" applyFont="1" applyFill="1" applyBorder="1" applyAlignment="1">
      <alignment horizontal="left" wrapText="1"/>
    </xf>
    <xf numFmtId="0" fontId="34" fillId="5" borderId="10" xfId="0" applyFont="1" applyFill="1" applyBorder="1" applyAlignment="1">
      <alignment horizontal="left" wrapText="1"/>
    </xf>
    <xf numFmtId="0" fontId="34" fillId="5" borderId="15" xfId="0" applyFont="1" applyFill="1" applyBorder="1" applyAlignment="1">
      <alignment horizontal="left" wrapText="1"/>
    </xf>
    <xf numFmtId="0" fontId="34" fillId="5" borderId="11" xfId="0" applyFont="1" applyFill="1" applyBorder="1" applyAlignment="1">
      <alignment horizontal="left" wrapText="1"/>
    </xf>
    <xf numFmtId="0" fontId="33" fillId="0" borderId="10" xfId="0" applyFont="1" applyFill="1" applyBorder="1" applyAlignment="1">
      <alignment horizontal="left" wrapText="1"/>
    </xf>
    <xf numFmtId="0" fontId="33" fillId="0" borderId="15" xfId="0" applyFont="1" applyFill="1" applyBorder="1" applyAlignment="1">
      <alignment horizontal="left" wrapText="1"/>
    </xf>
    <xf numFmtId="0" fontId="33" fillId="0" borderId="11" xfId="0" applyFont="1" applyFill="1" applyBorder="1" applyAlignment="1">
      <alignment horizontal="left" wrapText="1"/>
    </xf>
    <xf numFmtId="0" fontId="34" fillId="0" borderId="10" xfId="0" applyFont="1" applyFill="1" applyBorder="1" applyAlignment="1">
      <alignment horizontal="left" wrapText="1"/>
    </xf>
    <xf numFmtId="0" fontId="34" fillId="0" borderId="15" xfId="0" applyFont="1" applyFill="1" applyBorder="1" applyAlignment="1">
      <alignment horizontal="left" wrapText="1"/>
    </xf>
    <xf numFmtId="0" fontId="34" fillId="0" borderId="11" xfId="0" applyFont="1" applyFill="1" applyBorder="1" applyAlignment="1">
      <alignment horizontal="left" wrapText="1"/>
    </xf>
    <xf numFmtId="49" fontId="17" fillId="0" borderId="9" xfId="0" applyNumberFormat="1" applyFont="1" applyBorder="1" applyAlignment="1">
      <alignment horizontal="center" wrapText="1"/>
    </xf>
    <xf numFmtId="0" fontId="17" fillId="0" borderId="9" xfId="0" applyFont="1" applyBorder="1" applyAlignment="1">
      <alignment horizontal="center" wrapText="1"/>
    </xf>
    <xf numFmtId="166" fontId="17" fillId="0" borderId="12" xfId="1" applyNumberFormat="1" applyFont="1" applyBorder="1" applyAlignment="1">
      <alignment horizontal="center" wrapText="1"/>
    </xf>
    <xf numFmtId="166" fontId="17" fillId="0" borderId="13" xfId="1" applyNumberFormat="1" applyFont="1" applyBorder="1" applyAlignment="1">
      <alignment horizontal="center" wrapText="1"/>
    </xf>
    <xf numFmtId="166" fontId="17" fillId="0" borderId="14" xfId="1" applyNumberFormat="1" applyFont="1" applyBorder="1" applyAlignment="1">
      <alignment horizontal="center" wrapText="1"/>
    </xf>
    <xf numFmtId="166" fontId="17" fillId="0" borderId="9" xfId="0" applyNumberFormat="1" applyFont="1" applyBorder="1" applyAlignment="1">
      <alignment horizontal="center" wrapText="1"/>
    </xf>
    <xf numFmtId="9" fontId="17" fillId="0" borderId="1" xfId="0" applyNumberFormat="1" applyFont="1" applyBorder="1" applyAlignment="1">
      <alignment horizontal="center" wrapText="1"/>
    </xf>
    <xf numFmtId="9" fontId="17" fillId="0" borderId="4" xfId="0" applyNumberFormat="1" applyFont="1" applyBorder="1" applyAlignment="1">
      <alignment horizontal="center" wrapText="1"/>
    </xf>
    <xf numFmtId="9" fontId="17" fillId="0" borderId="6" xfId="0" applyNumberFormat="1" applyFont="1" applyBorder="1" applyAlignment="1">
      <alignment horizontal="center" wrapText="1"/>
    </xf>
    <xf numFmtId="9" fontId="17" fillId="0" borderId="9" xfId="0" applyNumberFormat="1" applyFont="1" applyBorder="1" applyAlignment="1">
      <alignment horizontal="center" wrapText="1"/>
    </xf>
    <xf numFmtId="0" fontId="0" fillId="0" borderId="10" xfId="0" applyFill="1" applyBorder="1" applyAlignment="1">
      <alignment horizontal="left" vertical="center" wrapText="1"/>
    </xf>
    <xf numFmtId="0" fontId="0" fillId="0" borderId="15" xfId="0" applyFill="1" applyBorder="1" applyAlignment="1">
      <alignment horizontal="left" vertical="center" wrapText="1"/>
    </xf>
    <xf numFmtId="0" fontId="0" fillId="0" borderId="11" xfId="0" applyFill="1" applyBorder="1" applyAlignment="1">
      <alignment horizontal="left" vertical="center" wrapText="1"/>
    </xf>
    <xf numFmtId="0" fontId="17" fillId="0" borderId="10" xfId="0" applyFont="1" applyBorder="1" applyAlignment="1">
      <alignment horizontal="left" wrapText="1"/>
    </xf>
    <xf numFmtId="0" fontId="17" fillId="0" borderId="11" xfId="0" applyFont="1" applyBorder="1" applyAlignment="1">
      <alignment horizontal="left" wrapText="1"/>
    </xf>
    <xf numFmtId="14" fontId="17" fillId="0" borderId="10" xfId="0" applyNumberFormat="1" applyFont="1" applyBorder="1" applyAlignment="1">
      <alignment horizontal="left" wrapText="1"/>
    </xf>
    <xf numFmtId="14" fontId="17" fillId="0" borderId="11" xfId="0" applyNumberFormat="1" applyFont="1" applyBorder="1" applyAlignment="1">
      <alignment horizontal="left" wrapText="1"/>
    </xf>
    <xf numFmtId="0" fontId="17" fillId="0" borderId="12" xfId="0" applyFont="1" applyFill="1" applyBorder="1" applyAlignment="1">
      <alignment horizontal="center" wrapText="1"/>
    </xf>
    <xf numFmtId="0" fontId="17" fillId="0" borderId="13" xfId="0" applyFont="1" applyFill="1" applyBorder="1" applyAlignment="1">
      <alignment horizontal="center" wrapText="1"/>
    </xf>
    <xf numFmtId="0" fontId="17" fillId="0" borderId="14" xfId="0" applyFont="1" applyFill="1" applyBorder="1" applyAlignment="1">
      <alignment horizontal="center" wrapText="1"/>
    </xf>
    <xf numFmtId="0" fontId="17" fillId="0" borderId="1" xfId="0" applyFont="1" applyFill="1" applyBorder="1" applyAlignment="1">
      <alignment horizontal="center" wrapText="1"/>
    </xf>
    <xf numFmtId="0" fontId="17" fillId="0" borderId="4" xfId="0" applyFont="1" applyFill="1" applyBorder="1" applyAlignment="1">
      <alignment horizontal="center" wrapText="1"/>
    </xf>
    <xf numFmtId="0" fontId="17" fillId="0" borderId="6" xfId="0" applyFont="1" applyFill="1" applyBorder="1" applyAlignment="1">
      <alignment horizontal="center" wrapText="1"/>
    </xf>
    <xf numFmtId="0" fontId="17" fillId="0" borderId="9" xfId="0" applyFont="1" applyFill="1" applyBorder="1" applyAlignment="1">
      <alignment horizontal="center" wrapText="1"/>
    </xf>
    <xf numFmtId="0" fontId="0" fillId="0" borderId="15" xfId="0" applyBorder="1" applyAlignment="1">
      <alignment horizontal="left" wrapText="1"/>
    </xf>
    <xf numFmtId="0" fontId="0" fillId="0" borderId="15" xfId="0" applyFont="1" applyBorder="1" applyAlignment="1">
      <alignment horizontal="left" wrapText="1"/>
    </xf>
    <xf numFmtId="0" fontId="7" fillId="0" borderId="2" xfId="5" applyFont="1" applyBorder="1" applyAlignment="1">
      <alignment horizontal="left" wrapText="1"/>
    </xf>
    <xf numFmtId="0" fontId="7" fillId="0" borderId="3" xfId="5" applyFont="1" applyBorder="1" applyAlignment="1">
      <alignment horizontal="left" wrapText="1"/>
    </xf>
    <xf numFmtId="0" fontId="33" fillId="0" borderId="1" xfId="5" applyFont="1" applyBorder="1" applyAlignment="1">
      <alignment horizontal="center" wrapText="1"/>
    </xf>
    <xf numFmtId="0" fontId="33" fillId="0" borderId="4" xfId="5" applyFont="1" applyBorder="1" applyAlignment="1">
      <alignment horizontal="center" wrapText="1"/>
    </xf>
    <xf numFmtId="164" fontId="7" fillId="0" borderId="12" xfId="5" applyNumberFormat="1" applyFont="1" applyFill="1" applyBorder="1" applyAlignment="1">
      <alignment wrapText="1"/>
    </xf>
    <xf numFmtId="164" fontId="7" fillId="0" borderId="13" xfId="5" applyNumberFormat="1" applyFont="1" applyFill="1" applyBorder="1" applyAlignment="1">
      <alignment wrapText="1"/>
    </xf>
    <xf numFmtId="14" fontId="7" fillId="0" borderId="0" xfId="5" applyNumberFormat="1" applyFont="1" applyFill="1" applyBorder="1" applyAlignment="1">
      <alignment horizontal="left" wrapText="1"/>
    </xf>
    <xf numFmtId="0" fontId="7" fillId="0" borderId="4" xfId="5" applyFont="1" applyBorder="1" applyAlignment="1">
      <alignment horizontal="center" wrapText="1"/>
    </xf>
    <xf numFmtId="0" fontId="7" fillId="0" borderId="0" xfId="5" applyFont="1" applyBorder="1" applyAlignment="1">
      <alignment horizontal="center" wrapText="1"/>
    </xf>
    <xf numFmtId="0" fontId="7" fillId="0" borderId="0" xfId="5" applyFont="1" applyFill="1" applyBorder="1" applyAlignment="1">
      <alignment horizontal="left"/>
    </xf>
    <xf numFmtId="0" fontId="17" fillId="0" borderId="45" xfId="5" applyFont="1" applyFill="1" applyBorder="1" applyAlignment="1">
      <alignment horizontal="center" wrapText="1"/>
    </xf>
    <xf numFmtId="0" fontId="17" fillId="0" borderId="46" xfId="5" applyFont="1" applyFill="1" applyBorder="1" applyAlignment="1">
      <alignment horizontal="center" wrapText="1"/>
    </xf>
    <xf numFmtId="0" fontId="17" fillId="0" borderId="47" xfId="5" applyFont="1" applyFill="1" applyBorder="1" applyAlignment="1">
      <alignment horizontal="center" wrapText="1"/>
    </xf>
    <xf numFmtId="0" fontId="36" fillId="7" borderId="48" xfId="5" applyFont="1" applyFill="1" applyBorder="1" applyAlignment="1">
      <alignment horizontal="center" vertical="center" wrapText="1"/>
    </xf>
    <xf numFmtId="0" fontId="36" fillId="7" borderId="49" xfId="5" applyFont="1" applyFill="1" applyBorder="1" applyAlignment="1">
      <alignment horizontal="center" vertical="center" wrapText="1"/>
    </xf>
    <xf numFmtId="0" fontId="36" fillId="7" borderId="50" xfId="5" applyFont="1" applyFill="1" applyBorder="1" applyAlignment="1">
      <alignment horizontal="center" vertical="center" wrapText="1"/>
    </xf>
    <xf numFmtId="0" fontId="17" fillId="0" borderId="12" xfId="5" applyFont="1" applyBorder="1" applyAlignment="1">
      <alignment horizontal="center" wrapText="1"/>
    </xf>
    <xf numFmtId="0" fontId="17" fillId="0" borderId="13" xfId="5" applyFont="1" applyBorder="1" applyAlignment="1">
      <alignment horizontal="center" wrapText="1"/>
    </xf>
    <xf numFmtId="0" fontId="17" fillId="0" borderId="14" xfId="5" applyFont="1" applyBorder="1" applyAlignment="1">
      <alignment horizontal="center" wrapText="1"/>
    </xf>
    <xf numFmtId="0" fontId="17" fillId="0" borderId="1" xfId="5" applyFont="1" applyBorder="1" applyAlignment="1">
      <alignment horizontal="center" wrapText="1"/>
    </xf>
    <xf numFmtId="0" fontId="17" fillId="0" borderId="4" xfId="5" applyFont="1" applyBorder="1" applyAlignment="1">
      <alignment horizontal="center" wrapText="1"/>
    </xf>
    <xf numFmtId="0" fontId="17" fillId="0" borderId="6" xfId="5" applyFont="1" applyBorder="1" applyAlignment="1">
      <alignment horizontal="center" wrapText="1"/>
    </xf>
    <xf numFmtId="0" fontId="17" fillId="0" borderId="9" xfId="5" applyFont="1" applyFill="1" applyBorder="1" applyAlignment="1">
      <alignment horizontal="center" wrapText="1"/>
    </xf>
    <xf numFmtId="5" fontId="17" fillId="0" borderId="12" xfId="5" applyNumberFormat="1" applyFont="1" applyBorder="1" applyAlignment="1">
      <alignment horizontal="center" wrapText="1"/>
    </xf>
    <xf numFmtId="5" fontId="17" fillId="0" borderId="13" xfId="5" applyNumberFormat="1" applyFont="1" applyBorder="1" applyAlignment="1">
      <alignment horizontal="center" wrapText="1"/>
    </xf>
    <xf numFmtId="5" fontId="17" fillId="0" borderId="14" xfId="5" applyNumberFormat="1" applyFont="1" applyBorder="1" applyAlignment="1">
      <alignment horizontal="center" wrapText="1"/>
    </xf>
    <xf numFmtId="49" fontId="17" fillId="0" borderId="14" xfId="5" applyNumberFormat="1" applyFont="1" applyBorder="1" applyAlignment="1">
      <alignment horizontal="center" wrapText="1"/>
    </xf>
    <xf numFmtId="49" fontId="17" fillId="0" borderId="9" xfId="5" applyNumberFormat="1" applyFont="1" applyBorder="1" applyAlignment="1">
      <alignment horizontal="center" wrapText="1"/>
    </xf>
    <xf numFmtId="0" fontId="17" fillId="0" borderId="14" xfId="5" applyFont="1" applyFill="1" applyBorder="1" applyAlignment="1">
      <alignment horizontal="center" wrapText="1"/>
    </xf>
    <xf numFmtId="0" fontId="17" fillId="0" borderId="9" xfId="5" applyFont="1" applyBorder="1" applyAlignment="1">
      <alignment horizontal="center" wrapText="1"/>
    </xf>
    <xf numFmtId="164" fontId="17" fillId="0" borderId="14" xfId="5" applyNumberFormat="1" applyFont="1" applyBorder="1" applyAlignment="1">
      <alignment horizontal="center" wrapText="1"/>
    </xf>
    <xf numFmtId="164" fontId="17" fillId="0" borderId="9" xfId="5" applyNumberFormat="1" applyFont="1" applyBorder="1" applyAlignment="1">
      <alignment horizontal="center" wrapText="1"/>
    </xf>
    <xf numFmtId="5" fontId="17" fillId="0" borderId="12" xfId="1" applyNumberFormat="1" applyFont="1" applyFill="1" applyBorder="1" applyAlignment="1">
      <alignment horizontal="center" wrapText="1"/>
    </xf>
    <xf numFmtId="5" fontId="17" fillId="0" borderId="13" xfId="1" applyNumberFormat="1" applyFont="1" applyFill="1" applyBorder="1" applyAlignment="1">
      <alignment horizontal="center" wrapText="1"/>
    </xf>
    <xf numFmtId="5" fontId="17" fillId="0" borderId="14" xfId="1" applyNumberFormat="1" applyFont="1" applyFill="1" applyBorder="1" applyAlignment="1">
      <alignment horizontal="center" wrapText="1"/>
    </xf>
    <xf numFmtId="0" fontId="38" fillId="0" borderId="1" xfId="5" applyFont="1" applyBorder="1" applyAlignment="1">
      <alignment horizontal="center" wrapText="1"/>
    </xf>
    <xf numFmtId="0" fontId="38" fillId="0" borderId="4" xfId="5" applyFont="1" applyBorder="1" applyAlignment="1">
      <alignment horizontal="center" wrapText="1"/>
    </xf>
    <xf numFmtId="14" fontId="0" fillId="0" borderId="10" xfId="0" applyNumberFormat="1" applyFill="1" applyBorder="1" applyAlignment="1">
      <alignment horizontal="left" wrapText="1"/>
    </xf>
    <xf numFmtId="14" fontId="0" fillId="0" borderId="11" xfId="0" applyNumberFormat="1" applyFill="1" applyBorder="1" applyAlignment="1">
      <alignment horizontal="left" wrapText="1"/>
    </xf>
    <xf numFmtId="0" fontId="17" fillId="0" borderId="1" xfId="0" applyFont="1" applyBorder="1" applyAlignment="1">
      <alignment horizontal="center" wrapText="1"/>
    </xf>
    <xf numFmtId="0" fontId="17" fillId="0" borderId="4" xfId="0" applyFont="1" applyBorder="1" applyAlignment="1">
      <alignment horizontal="center" wrapText="1"/>
    </xf>
    <xf numFmtId="0" fontId="17" fillId="0" borderId="6" xfId="0" applyFont="1" applyBorder="1" applyAlignment="1">
      <alignment horizontal="center" wrapText="1"/>
    </xf>
    <xf numFmtId="0" fontId="44" fillId="0" borderId="10" xfId="0" applyFont="1" applyBorder="1" applyAlignment="1">
      <alignment horizontal="left" wrapText="1"/>
    </xf>
    <xf numFmtId="0" fontId="44" fillId="0" borderId="11" xfId="0" applyFont="1" applyBorder="1" applyAlignment="1">
      <alignment horizontal="left" wrapText="1"/>
    </xf>
    <xf numFmtId="14" fontId="44" fillId="0" borderId="10" xfId="0" applyNumberFormat="1" applyFont="1" applyBorder="1" applyAlignment="1">
      <alignment horizontal="left" wrapText="1"/>
    </xf>
    <xf numFmtId="14" fontId="44" fillId="0" borderId="11" xfId="0" applyNumberFormat="1" applyFont="1" applyBorder="1" applyAlignment="1">
      <alignment horizontal="left" wrapText="1"/>
    </xf>
    <xf numFmtId="0" fontId="43" fillId="0" borderId="12" xfId="0" applyFont="1" applyBorder="1" applyAlignment="1">
      <alignment horizontal="center" wrapText="1"/>
    </xf>
    <xf numFmtId="0" fontId="43" fillId="0" borderId="13" xfId="0" applyFont="1" applyBorder="1" applyAlignment="1">
      <alignment horizontal="center" wrapText="1"/>
    </xf>
    <xf numFmtId="0" fontId="43" fillId="0" borderId="14" xfId="0" applyFont="1" applyBorder="1" applyAlignment="1">
      <alignment horizontal="center" wrapText="1"/>
    </xf>
    <xf numFmtId="0" fontId="43" fillId="0" borderId="9" xfId="0" applyFont="1" applyBorder="1" applyAlignment="1">
      <alignment horizontal="center" wrapText="1"/>
    </xf>
    <xf numFmtId="0" fontId="43" fillId="0" borderId="1" xfId="0" applyFont="1" applyBorder="1" applyAlignment="1">
      <alignment horizontal="center" wrapText="1"/>
    </xf>
    <xf numFmtId="0" fontId="43" fillId="0" borderId="4" xfId="0" applyFont="1" applyBorder="1" applyAlignment="1">
      <alignment horizontal="center" wrapText="1"/>
    </xf>
    <xf numFmtId="0" fontId="43" fillId="0" borderId="6" xfId="0" applyFont="1" applyBorder="1" applyAlignment="1">
      <alignment horizontal="center" wrapText="1"/>
    </xf>
    <xf numFmtId="14" fontId="19" fillId="0" borderId="10" xfId="0" applyNumberFormat="1" applyFont="1" applyBorder="1" applyAlignment="1">
      <alignment horizontal="left" wrapText="1"/>
    </xf>
    <xf numFmtId="14" fontId="19" fillId="0" borderId="11" xfId="0" applyNumberFormat="1" applyFont="1" applyBorder="1" applyAlignment="1">
      <alignment horizontal="left" wrapText="1"/>
    </xf>
    <xf numFmtId="0" fontId="17" fillId="0" borderId="11" xfId="0" applyFont="1" applyBorder="1" applyAlignment="1">
      <alignment horizontal="center" wrapText="1"/>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17" fillId="0" borderId="4" xfId="0" applyFont="1" applyBorder="1" applyAlignment="1">
      <alignment horizontal="left" vertical="top" wrapText="1"/>
    </xf>
    <xf numFmtId="0" fontId="17" fillId="0" borderId="0" xfId="0" applyFont="1" applyBorder="1" applyAlignment="1">
      <alignment horizontal="left" vertical="top" wrapText="1"/>
    </xf>
    <xf numFmtId="0" fontId="0" fillId="4" borderId="4" xfId="4" applyFont="1" applyFill="1" applyBorder="1"/>
  </cellXfs>
  <cellStyles count="13">
    <cellStyle name="Currency" xfId="1" builtinId="4"/>
    <cellStyle name="Currency 2" xfId="6"/>
    <cellStyle name="Currency 3" xfId="11"/>
    <cellStyle name="Neutral" xfId="3" builtinId="28"/>
    <cellStyle name="Normal" xfId="0" builtinId="0"/>
    <cellStyle name="Normal 2" xfId="4"/>
    <cellStyle name="Normal 3" xfId="9"/>
    <cellStyle name="Normal 4" xfId="5"/>
    <cellStyle name="Normal 6 2 3 2" xfId="10"/>
    <cellStyle name="Normal 9 2" xfId="7"/>
    <cellStyle name="Normal_Sheet1" xfId="8"/>
    <cellStyle name="Percent" xfId="2" builtinId="5"/>
    <cellStyle name="Percent 3"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MD/TMD-OED%20-%20FY18%20JOC%20Government%20Facilities%20Report%20-%202018-02-2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eslie.h.gervais.civ\Documents\1-BUDGET\STAR\TMD%20-%20FY18%20JOC%20Government%20Facilities%20Report%20-%202017-09-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04-BUDGET\EXCEL%20DATABASE\EXCEL%20Data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04-BUDGET\Tracking--Automation\Projects%202018-2019%20M&amp;C%20Databa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1-Template"/>
      <sheetName val="2-Supplemental Notes"/>
    </sheetNames>
    <sheetDataSet>
      <sheetData sheetId="0"/>
      <sheetData sheetId="1">
        <row r="2">
          <cell r="C2">
            <v>43174</v>
          </cell>
        </row>
        <row r="8">
          <cell r="F8">
            <v>2500000</v>
          </cell>
        </row>
        <row r="9">
          <cell r="F9">
            <v>2500000</v>
          </cell>
        </row>
        <row r="10">
          <cell r="F10">
            <v>1500000</v>
          </cell>
        </row>
        <row r="11">
          <cell r="F11">
            <v>2000000</v>
          </cell>
        </row>
        <row r="12">
          <cell r="F12">
            <v>2500000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1-Template"/>
      <sheetName val="2-Supplemental Notes"/>
    </sheetNames>
    <sheetDataSet>
      <sheetData sheetId="0" refreshError="1"/>
      <sheetData sheetId="1" refreshError="1">
        <row r="8">
          <cell r="C8" t="str">
            <v>Camp Mabry Admin Offices
2200 W 35th St Bldg 1
Austin, 78730</v>
          </cell>
        </row>
        <row r="9">
          <cell r="C9" t="str">
            <v>Weslaco Readiness Center
1100 Vo-Tech Drive
Weslaco 78596</v>
          </cell>
        </row>
        <row r="10">
          <cell r="C10" t="str">
            <v>Terrell Readiness Center
Lions Club Parkway 
Hwy 80 West
Terrell 75160</v>
          </cell>
        </row>
        <row r="11">
          <cell r="C11" t="str">
            <v>Fort Worth Shoreview Readiness Center
8111 Shoreview Dr
Fort Worth 76108</v>
          </cell>
        </row>
        <row r="12">
          <cell r="C12" t="str">
            <v>Fort Worth Cobb Park Readiness Center
2101 Cobb Park Dr
Fort Worth 76105</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APP"/>
      <sheetName val="New BI Codes"/>
      <sheetName val="CAFM-Excel"/>
      <sheetName val="CAFM DATA DUMP"/>
      <sheetName val="# of projects in expedition"/>
      <sheetName val="Expedition Extract"/>
      <sheetName val="Pivot"/>
      <sheetName val="DETAIL DATA"/>
      <sheetName val="Masterfile Data"/>
      <sheetName val="List PROJ-PM Detail"/>
      <sheetName val="Vendor List-Detail Data"/>
      <sheetName val="P-9BSR"/>
      <sheetName val="C-49N"/>
      <sheetName val="P-4B Excel"/>
      <sheetName val="Transaction Count"/>
      <sheetName val="BOND SUMMARY EXCEL"/>
      <sheetName val="Requisitions"/>
    </sheetNames>
    <sheetDataSet>
      <sheetData sheetId="0" refreshError="1"/>
      <sheetData sheetId="1" refreshError="1"/>
      <sheetData sheetId="2" refreshError="1">
        <row r="1">
          <cell r="AU1" t="str">
            <v>(All)</v>
          </cell>
        </row>
        <row r="3">
          <cell r="AU3"/>
          <cell r="AV3" t="str">
            <v>Values</v>
          </cell>
          <cell r="AW3"/>
          <cell r="AX3"/>
          <cell r="AY3"/>
          <cell r="AZ3"/>
        </row>
        <row r="4">
          <cell r="AU4" t="str">
            <v>project_name</v>
          </cell>
          <cell r="AV4" t="str">
            <v>Sum of bdgt_revised</v>
          </cell>
          <cell r="AW4" t="str">
            <v>Sum of cmmt_revised</v>
          </cell>
          <cell r="AX4" t="str">
            <v>Sum of actuals_received</v>
          </cell>
          <cell r="AY4" t="str">
            <v>Sum of Encumbered</v>
          </cell>
          <cell r="AZ4" t="str">
            <v>Sum of Balance</v>
          </cell>
        </row>
        <row r="5">
          <cell r="AU5" t="str">
            <v>10-097-MSS</v>
          </cell>
          <cell r="AV5">
            <v>40000</v>
          </cell>
          <cell r="AW5">
            <v>37885.85</v>
          </cell>
          <cell r="AX5">
            <v>0</v>
          </cell>
          <cell r="AY5">
            <v>37885.85</v>
          </cell>
          <cell r="AZ5">
            <v>2114.15</v>
          </cell>
        </row>
        <row r="6">
          <cell r="AU6" t="str">
            <v>14-054-LFS</v>
          </cell>
          <cell r="AV6">
            <v>30770.489999999998</v>
          </cell>
          <cell r="AW6">
            <v>16500</v>
          </cell>
          <cell r="AX6">
            <v>10038.790000000001</v>
          </cell>
          <cell r="AY6">
            <v>6461.2099999999991</v>
          </cell>
          <cell r="AZ6">
            <v>14270.49</v>
          </cell>
        </row>
        <row r="7">
          <cell r="AU7" t="str">
            <v>16-044-CCS</v>
          </cell>
          <cell r="AV7">
            <v>28669.439999999999</v>
          </cell>
          <cell r="AW7">
            <v>0</v>
          </cell>
          <cell r="AX7">
            <v>0</v>
          </cell>
          <cell r="AY7">
            <v>0</v>
          </cell>
          <cell r="AZ7">
            <v>28669.439999999999</v>
          </cell>
        </row>
        <row r="8">
          <cell r="AU8" t="str">
            <v>16-045-CCS</v>
          </cell>
          <cell r="AV8">
            <v>8215.2200000000012</v>
          </cell>
          <cell r="AW8">
            <v>906.96</v>
          </cell>
          <cell r="AX8">
            <v>0</v>
          </cell>
          <cell r="AY8">
            <v>906.96</v>
          </cell>
          <cell r="AZ8">
            <v>7308.26</v>
          </cell>
        </row>
        <row r="9">
          <cell r="AU9" t="str">
            <v>16-048-DSS</v>
          </cell>
          <cell r="AV9">
            <v>952.68</v>
          </cell>
          <cell r="AW9">
            <v>952.68</v>
          </cell>
          <cell r="AX9">
            <v>0</v>
          </cell>
          <cell r="AY9">
            <v>952.68</v>
          </cell>
          <cell r="AZ9">
            <v>0</v>
          </cell>
        </row>
        <row r="10">
          <cell r="AU10" t="str">
            <v>16-051-LSS</v>
          </cell>
          <cell r="AV10">
            <v>2866.2</v>
          </cell>
          <cell r="AW10">
            <v>216.76</v>
          </cell>
          <cell r="AX10">
            <v>0</v>
          </cell>
          <cell r="AY10">
            <v>216.76</v>
          </cell>
          <cell r="AZ10">
            <v>2649.44</v>
          </cell>
        </row>
        <row r="11">
          <cell r="AU11" t="str">
            <v>16-052-LFS</v>
          </cell>
          <cell r="AV11">
            <v>8057.41</v>
          </cell>
          <cell r="AW11">
            <v>8057.41</v>
          </cell>
          <cell r="AX11">
            <v>0</v>
          </cell>
          <cell r="AY11">
            <v>8057.41</v>
          </cell>
          <cell r="AZ11">
            <v>0</v>
          </cell>
        </row>
        <row r="12">
          <cell r="AU12" t="str">
            <v>16-061-SAS</v>
          </cell>
          <cell r="AV12">
            <v>114148.7</v>
          </cell>
          <cell r="AW12">
            <v>97237</v>
          </cell>
          <cell r="AX12">
            <v>0</v>
          </cell>
          <cell r="AY12">
            <v>97237</v>
          </cell>
          <cell r="AZ12">
            <v>16911.7</v>
          </cell>
        </row>
        <row r="13">
          <cell r="AU13" t="str">
            <v>16-064-ABS</v>
          </cell>
          <cell r="AV13">
            <v>1067.8800000000001</v>
          </cell>
          <cell r="AW13">
            <v>1067.8800000000001</v>
          </cell>
          <cell r="AX13">
            <v>0</v>
          </cell>
          <cell r="AY13">
            <v>1067.8800000000001</v>
          </cell>
          <cell r="AZ13">
            <v>0</v>
          </cell>
        </row>
        <row r="14">
          <cell r="AU14" t="str">
            <v>16-066-SGS</v>
          </cell>
          <cell r="AV14">
            <v>13233.8</v>
          </cell>
          <cell r="AW14">
            <v>13233.8</v>
          </cell>
          <cell r="AX14">
            <v>0</v>
          </cell>
          <cell r="AY14">
            <v>13233.8</v>
          </cell>
          <cell r="AZ14">
            <v>0</v>
          </cell>
        </row>
        <row r="15">
          <cell r="AU15" t="str">
            <v>17-018-LFS</v>
          </cell>
          <cell r="AV15">
            <v>41250</v>
          </cell>
          <cell r="AW15">
            <v>41250</v>
          </cell>
          <cell r="AX15">
            <v>41250</v>
          </cell>
          <cell r="AY15">
            <v>0</v>
          </cell>
          <cell r="AZ15">
            <v>0</v>
          </cell>
        </row>
        <row r="16">
          <cell r="AU16" t="str">
            <v>1800-HHSC</v>
          </cell>
          <cell r="AV16">
            <v>1857143</v>
          </cell>
          <cell r="AW16">
            <v>0</v>
          </cell>
          <cell r="AX16">
            <v>0</v>
          </cell>
          <cell r="AY16">
            <v>0</v>
          </cell>
          <cell r="AZ16">
            <v>1857143</v>
          </cell>
        </row>
        <row r="17">
          <cell r="AU17" t="str">
            <v>18-101-ABL</v>
          </cell>
          <cell r="AV17">
            <v>2160762</v>
          </cell>
          <cell r="AW17">
            <v>0</v>
          </cell>
          <cell r="AX17">
            <v>0</v>
          </cell>
          <cell r="AY17">
            <v>0</v>
          </cell>
          <cell r="AZ17">
            <v>2160762</v>
          </cell>
        </row>
        <row r="18">
          <cell r="AU18" t="str">
            <v>18-102-ABL</v>
          </cell>
          <cell r="AV18">
            <v>0</v>
          </cell>
          <cell r="AW18">
            <v>0</v>
          </cell>
          <cell r="AX18">
            <v>0</v>
          </cell>
          <cell r="AY18">
            <v>0</v>
          </cell>
          <cell r="AZ18">
            <v>0</v>
          </cell>
        </row>
        <row r="19">
          <cell r="AU19" t="str">
            <v>18-103-ABL</v>
          </cell>
          <cell r="AV19">
            <v>230914</v>
          </cell>
          <cell r="AW19">
            <v>0</v>
          </cell>
          <cell r="AX19">
            <v>0</v>
          </cell>
          <cell r="AY19">
            <v>0</v>
          </cell>
          <cell r="AZ19">
            <v>230914</v>
          </cell>
        </row>
        <row r="20">
          <cell r="AU20" t="str">
            <v>18-104-ABL</v>
          </cell>
          <cell r="AV20">
            <v>99039</v>
          </cell>
          <cell r="AW20">
            <v>0</v>
          </cell>
          <cell r="AX20">
            <v>0</v>
          </cell>
          <cell r="AY20">
            <v>0</v>
          </cell>
          <cell r="AZ20">
            <v>99039</v>
          </cell>
        </row>
        <row r="21">
          <cell r="AU21" t="str">
            <v>18-105-ABL</v>
          </cell>
          <cell r="AV21">
            <v>523385</v>
          </cell>
          <cell r="AW21">
            <v>0</v>
          </cell>
          <cell r="AX21">
            <v>0</v>
          </cell>
          <cell r="AY21">
            <v>0</v>
          </cell>
          <cell r="AZ21">
            <v>523385</v>
          </cell>
        </row>
        <row r="22">
          <cell r="AU22" t="str">
            <v>18-106-AUL</v>
          </cell>
          <cell r="AV22">
            <v>301210</v>
          </cell>
          <cell r="AW22">
            <v>0</v>
          </cell>
          <cell r="AX22">
            <v>0</v>
          </cell>
          <cell r="AY22">
            <v>0</v>
          </cell>
          <cell r="AZ22">
            <v>301210</v>
          </cell>
        </row>
        <row r="23">
          <cell r="AU23" t="str">
            <v>18-107-AUL</v>
          </cell>
          <cell r="AV23">
            <v>3480838</v>
          </cell>
          <cell r="AW23">
            <v>0</v>
          </cell>
          <cell r="AX23">
            <v>0</v>
          </cell>
          <cell r="AY23">
            <v>0</v>
          </cell>
          <cell r="AZ23">
            <v>3480838</v>
          </cell>
        </row>
        <row r="24">
          <cell r="AU24" t="str">
            <v>18-108-AUL</v>
          </cell>
          <cell r="AV24">
            <v>870463</v>
          </cell>
          <cell r="AW24">
            <v>0</v>
          </cell>
          <cell r="AX24">
            <v>0</v>
          </cell>
          <cell r="AY24">
            <v>0</v>
          </cell>
          <cell r="AZ24">
            <v>870463</v>
          </cell>
        </row>
        <row r="25">
          <cell r="AU25" t="str">
            <v>18-109-AUL</v>
          </cell>
          <cell r="AV25">
            <v>207585</v>
          </cell>
          <cell r="AW25">
            <v>0</v>
          </cell>
          <cell r="AX25">
            <v>0</v>
          </cell>
          <cell r="AY25">
            <v>0</v>
          </cell>
          <cell r="AZ25">
            <v>207585</v>
          </cell>
        </row>
        <row r="26">
          <cell r="AU26" t="str">
            <v>18-110-BLC</v>
          </cell>
          <cell r="AV26">
            <v>3780434</v>
          </cell>
          <cell r="AW26">
            <v>0</v>
          </cell>
          <cell r="AX26">
            <v>0</v>
          </cell>
          <cell r="AY26">
            <v>0</v>
          </cell>
          <cell r="AZ26">
            <v>3780434</v>
          </cell>
        </row>
        <row r="27">
          <cell r="AU27" t="str">
            <v>18-111-BLC</v>
          </cell>
          <cell r="AV27">
            <v>193849</v>
          </cell>
          <cell r="AW27">
            <v>0</v>
          </cell>
          <cell r="AX27">
            <v>0</v>
          </cell>
          <cell r="AY27">
            <v>0</v>
          </cell>
          <cell r="AZ27">
            <v>193849</v>
          </cell>
        </row>
        <row r="28">
          <cell r="AU28" t="str">
            <v>18-112-BLC</v>
          </cell>
          <cell r="AV28">
            <v>323427</v>
          </cell>
          <cell r="AW28">
            <v>0</v>
          </cell>
          <cell r="AX28">
            <v>0</v>
          </cell>
          <cell r="AY28">
            <v>0</v>
          </cell>
          <cell r="AZ28">
            <v>323427</v>
          </cell>
        </row>
        <row r="29">
          <cell r="AU29" t="str">
            <v>18-113-CLC</v>
          </cell>
          <cell r="AV29">
            <v>915467</v>
          </cell>
          <cell r="AW29">
            <v>140000</v>
          </cell>
          <cell r="AX29">
            <v>0</v>
          </cell>
          <cell r="AY29">
            <v>140000</v>
          </cell>
          <cell r="AZ29">
            <v>775467</v>
          </cell>
        </row>
        <row r="30">
          <cell r="AU30" t="str">
            <v>18-114-CLC</v>
          </cell>
          <cell r="AV30">
            <v>357990</v>
          </cell>
          <cell r="AW30">
            <v>0</v>
          </cell>
          <cell r="AX30">
            <v>0</v>
          </cell>
          <cell r="AY30">
            <v>0</v>
          </cell>
          <cell r="AZ30">
            <v>357990</v>
          </cell>
        </row>
        <row r="31">
          <cell r="AU31" t="str">
            <v>18-115-DLC</v>
          </cell>
          <cell r="AV31">
            <v>3910326</v>
          </cell>
          <cell r="AW31">
            <v>259120</v>
          </cell>
          <cell r="AX31">
            <v>0</v>
          </cell>
          <cell r="AY31">
            <v>259120</v>
          </cell>
          <cell r="AZ31">
            <v>3651206</v>
          </cell>
        </row>
        <row r="32">
          <cell r="AU32" t="str">
            <v>18-116-DLC</v>
          </cell>
          <cell r="AV32">
            <v>961652</v>
          </cell>
          <cell r="AW32">
            <v>153523</v>
          </cell>
          <cell r="AX32">
            <v>0</v>
          </cell>
          <cell r="AY32">
            <v>153523</v>
          </cell>
          <cell r="AZ32">
            <v>808129</v>
          </cell>
        </row>
        <row r="33">
          <cell r="AU33" t="str">
            <v>18-117-ELC</v>
          </cell>
          <cell r="AV33">
            <v>420529</v>
          </cell>
          <cell r="AW33">
            <v>0</v>
          </cell>
          <cell r="AX33">
            <v>0</v>
          </cell>
          <cell r="AY33">
            <v>0</v>
          </cell>
          <cell r="AZ33">
            <v>420529</v>
          </cell>
        </row>
        <row r="34">
          <cell r="AU34" t="str">
            <v>18-118-ELC</v>
          </cell>
          <cell r="AV34">
            <v>1140512</v>
          </cell>
          <cell r="AW34">
            <v>184086</v>
          </cell>
          <cell r="AX34">
            <v>0</v>
          </cell>
          <cell r="AY34">
            <v>184086</v>
          </cell>
          <cell r="AZ34">
            <v>956426</v>
          </cell>
        </row>
        <row r="35">
          <cell r="AU35" t="str">
            <v>18-119-LBL</v>
          </cell>
          <cell r="AV35">
            <v>4198047</v>
          </cell>
          <cell r="AW35">
            <v>0</v>
          </cell>
          <cell r="AX35">
            <v>0</v>
          </cell>
          <cell r="AY35">
            <v>0</v>
          </cell>
          <cell r="AZ35">
            <v>4198047</v>
          </cell>
        </row>
        <row r="36">
          <cell r="AU36" t="str">
            <v>18-120-LFL</v>
          </cell>
          <cell r="AV36">
            <v>1046600</v>
          </cell>
          <cell r="AW36">
            <v>0</v>
          </cell>
          <cell r="AX36">
            <v>0</v>
          </cell>
          <cell r="AY36">
            <v>0</v>
          </cell>
          <cell r="AZ36">
            <v>1046600</v>
          </cell>
        </row>
        <row r="37">
          <cell r="AU37" t="str">
            <v>18-121-LFL</v>
          </cell>
          <cell r="AV37">
            <v>290350</v>
          </cell>
          <cell r="AW37">
            <v>0</v>
          </cell>
          <cell r="AX37">
            <v>0</v>
          </cell>
          <cell r="AY37">
            <v>0</v>
          </cell>
          <cell r="AZ37">
            <v>290350</v>
          </cell>
        </row>
        <row r="38">
          <cell r="AU38" t="str">
            <v>18-122-LFL</v>
          </cell>
          <cell r="AV38">
            <v>283904</v>
          </cell>
          <cell r="AW38">
            <v>0</v>
          </cell>
          <cell r="AX38">
            <v>0</v>
          </cell>
          <cell r="AY38">
            <v>0</v>
          </cell>
          <cell r="AZ38">
            <v>283904</v>
          </cell>
        </row>
        <row r="39">
          <cell r="AU39" t="str">
            <v>18-123-MLC</v>
          </cell>
          <cell r="AV39">
            <v>1654425</v>
          </cell>
          <cell r="AW39">
            <v>0</v>
          </cell>
          <cell r="AX39">
            <v>0</v>
          </cell>
          <cell r="AY39">
            <v>0</v>
          </cell>
          <cell r="AZ39">
            <v>1654425</v>
          </cell>
        </row>
        <row r="40">
          <cell r="AU40" t="str">
            <v>18-124-MLC</v>
          </cell>
          <cell r="AV40">
            <v>1849699</v>
          </cell>
          <cell r="AW40">
            <v>0</v>
          </cell>
          <cell r="AX40">
            <v>0</v>
          </cell>
          <cell r="AY40">
            <v>0</v>
          </cell>
          <cell r="AZ40">
            <v>1849699</v>
          </cell>
        </row>
        <row r="41">
          <cell r="AU41" t="str">
            <v>18-125-RLC</v>
          </cell>
          <cell r="AV41">
            <v>428980</v>
          </cell>
          <cell r="AW41">
            <v>0</v>
          </cell>
          <cell r="AX41">
            <v>0</v>
          </cell>
          <cell r="AY41">
            <v>0</v>
          </cell>
          <cell r="AZ41">
            <v>428980</v>
          </cell>
        </row>
        <row r="42">
          <cell r="AU42" t="str">
            <v>18-126-RLC</v>
          </cell>
          <cell r="AV42">
            <v>1222707</v>
          </cell>
          <cell r="AW42">
            <v>0</v>
          </cell>
          <cell r="AX42">
            <v>0</v>
          </cell>
          <cell r="AY42">
            <v>0</v>
          </cell>
          <cell r="AZ42">
            <v>1222707</v>
          </cell>
        </row>
        <row r="43">
          <cell r="AU43" t="str">
            <v>18-127-RLC</v>
          </cell>
          <cell r="AV43">
            <v>376189</v>
          </cell>
          <cell r="AW43">
            <v>0</v>
          </cell>
          <cell r="AX43">
            <v>0</v>
          </cell>
          <cell r="AY43">
            <v>0</v>
          </cell>
          <cell r="AZ43">
            <v>376189</v>
          </cell>
        </row>
        <row r="44">
          <cell r="AU44" t="str">
            <v>18-128-RLC</v>
          </cell>
          <cell r="AV44">
            <v>1328631.18</v>
          </cell>
          <cell r="AW44">
            <v>0</v>
          </cell>
          <cell r="AX44">
            <v>0</v>
          </cell>
          <cell r="AY44">
            <v>0</v>
          </cell>
          <cell r="AZ44">
            <v>1328631.18</v>
          </cell>
        </row>
        <row r="45">
          <cell r="AU45" t="str">
            <v>18-129-SGL</v>
          </cell>
          <cell r="AV45">
            <v>1381086</v>
          </cell>
          <cell r="AW45">
            <v>0</v>
          </cell>
          <cell r="AX45">
            <v>0</v>
          </cell>
          <cell r="AY45">
            <v>0</v>
          </cell>
          <cell r="AZ45">
            <v>1381086</v>
          </cell>
        </row>
        <row r="46">
          <cell r="AU46" t="str">
            <v>18-130-SGL</v>
          </cell>
          <cell r="AV46">
            <v>477298</v>
          </cell>
          <cell r="AW46">
            <v>0</v>
          </cell>
          <cell r="AX46">
            <v>0</v>
          </cell>
          <cell r="AY46">
            <v>0</v>
          </cell>
          <cell r="AZ46">
            <v>477298</v>
          </cell>
        </row>
        <row r="47">
          <cell r="AU47" t="str">
            <v>18-131-SGL</v>
          </cell>
          <cell r="AV47">
            <v>774896</v>
          </cell>
          <cell r="AW47">
            <v>113220</v>
          </cell>
          <cell r="AX47">
            <v>0</v>
          </cell>
          <cell r="AY47">
            <v>113220</v>
          </cell>
          <cell r="AZ47">
            <v>661676</v>
          </cell>
        </row>
        <row r="48">
          <cell r="AU48" t="str">
            <v>18-132-SAL</v>
          </cell>
          <cell r="AV48">
            <v>301243</v>
          </cell>
          <cell r="AW48">
            <v>0</v>
          </cell>
          <cell r="AX48">
            <v>0</v>
          </cell>
          <cell r="AY48">
            <v>0</v>
          </cell>
          <cell r="AZ48">
            <v>301243</v>
          </cell>
        </row>
        <row r="49">
          <cell r="AU49" t="str">
            <v>18-133-SAL</v>
          </cell>
          <cell r="AV49">
            <v>759303</v>
          </cell>
          <cell r="AW49">
            <v>0</v>
          </cell>
          <cell r="AX49">
            <v>0</v>
          </cell>
          <cell r="AY49">
            <v>0</v>
          </cell>
          <cell r="AZ49">
            <v>759303</v>
          </cell>
        </row>
        <row r="50">
          <cell r="AU50" t="str">
            <v>18-134-SGL</v>
          </cell>
          <cell r="AV50">
            <v>70400</v>
          </cell>
          <cell r="AW50">
            <v>70400</v>
          </cell>
          <cell r="AX50">
            <v>0</v>
          </cell>
          <cell r="AY50">
            <v>70400</v>
          </cell>
          <cell r="AZ50">
            <v>0</v>
          </cell>
        </row>
        <row r="51">
          <cell r="AU51" t="str">
            <v>18-135-DLC</v>
          </cell>
          <cell r="AV51">
            <v>192200</v>
          </cell>
          <cell r="AW51">
            <v>0</v>
          </cell>
          <cell r="AX51">
            <v>0</v>
          </cell>
          <cell r="AY51">
            <v>0</v>
          </cell>
          <cell r="AZ51">
            <v>192200</v>
          </cell>
        </row>
        <row r="52">
          <cell r="AU52" t="str">
            <v>18-137-SAL</v>
          </cell>
          <cell r="AV52">
            <v>121605</v>
          </cell>
          <cell r="AW52">
            <v>0</v>
          </cell>
          <cell r="AX52">
            <v>0</v>
          </cell>
          <cell r="AY52">
            <v>0</v>
          </cell>
          <cell r="AZ52">
            <v>121605</v>
          </cell>
        </row>
        <row r="53">
          <cell r="AU53" t="str">
            <v>18-136-DLC</v>
          </cell>
          <cell r="AV53">
            <v>217680</v>
          </cell>
          <cell r="AW53">
            <v>0</v>
          </cell>
          <cell r="AX53">
            <v>0</v>
          </cell>
          <cell r="AY53">
            <v>0</v>
          </cell>
          <cell r="AZ53">
            <v>217680</v>
          </cell>
        </row>
        <row r="54">
          <cell r="AU54"/>
          <cell r="AV54">
            <v>39000000</v>
          </cell>
          <cell r="AW54">
            <v>1137657.3399999999</v>
          </cell>
          <cell r="AX54">
            <v>51288.79</v>
          </cell>
          <cell r="AY54">
            <v>1086368.55</v>
          </cell>
          <cell r="AZ54">
            <v>37862342.660000004</v>
          </cell>
        </row>
        <row r="55">
          <cell r="AU55" t="str">
            <v>16-066-SGS</v>
          </cell>
          <cell r="AV55">
            <v>0</v>
          </cell>
          <cell r="AW55">
            <v>0</v>
          </cell>
          <cell r="AX55">
            <v>0</v>
          </cell>
          <cell r="AY55">
            <v>0</v>
          </cell>
          <cell r="AZ55">
            <v>0</v>
          </cell>
        </row>
        <row r="56">
          <cell r="AU56" t="str">
            <v>18-101-ABL</v>
          </cell>
          <cell r="AV56">
            <v>2196478</v>
          </cell>
          <cell r="AW56">
            <v>0</v>
          </cell>
          <cell r="AX56">
            <v>0</v>
          </cell>
          <cell r="AY56">
            <v>0</v>
          </cell>
          <cell r="AZ56">
            <v>2196478</v>
          </cell>
        </row>
        <row r="57">
          <cell r="AU57" t="str">
            <v>18-102-ABL</v>
          </cell>
          <cell r="AV57">
            <v>0</v>
          </cell>
          <cell r="AW57">
            <v>0</v>
          </cell>
          <cell r="AX57">
            <v>0</v>
          </cell>
          <cell r="AY57">
            <v>0</v>
          </cell>
          <cell r="AZ57">
            <v>0</v>
          </cell>
        </row>
        <row r="58">
          <cell r="AU58" t="str">
            <v>18-103-ABL</v>
          </cell>
          <cell r="AV58">
            <v>234731</v>
          </cell>
          <cell r="AW58">
            <v>0</v>
          </cell>
          <cell r="AX58">
            <v>0</v>
          </cell>
          <cell r="AY58">
            <v>0</v>
          </cell>
          <cell r="AZ58">
            <v>234731</v>
          </cell>
        </row>
        <row r="59">
          <cell r="AU59" t="str">
            <v>18-104-ABL</v>
          </cell>
          <cell r="AV59">
            <v>100676</v>
          </cell>
          <cell r="AW59">
            <v>0</v>
          </cell>
          <cell r="AX59">
            <v>0</v>
          </cell>
          <cell r="AY59">
            <v>0</v>
          </cell>
          <cell r="AZ59">
            <v>100676</v>
          </cell>
        </row>
        <row r="60">
          <cell r="AU60" t="str">
            <v>18-105-ABL</v>
          </cell>
          <cell r="AV60">
            <v>532035</v>
          </cell>
          <cell r="AW60">
            <v>0</v>
          </cell>
          <cell r="AX60">
            <v>0</v>
          </cell>
          <cell r="AY60">
            <v>0</v>
          </cell>
          <cell r="AZ60">
            <v>532035</v>
          </cell>
        </row>
        <row r="61">
          <cell r="AU61" t="str">
            <v>18-106-AUL</v>
          </cell>
          <cell r="AV61">
            <v>306188</v>
          </cell>
          <cell r="AW61">
            <v>0</v>
          </cell>
          <cell r="AX61">
            <v>0</v>
          </cell>
          <cell r="AY61">
            <v>0</v>
          </cell>
          <cell r="AZ61">
            <v>306188</v>
          </cell>
        </row>
        <row r="62">
          <cell r="AU62" t="str">
            <v>18-107-AUL</v>
          </cell>
          <cell r="AV62">
            <v>3538373</v>
          </cell>
          <cell r="AW62">
            <v>0</v>
          </cell>
          <cell r="AX62">
            <v>0</v>
          </cell>
          <cell r="AY62">
            <v>0</v>
          </cell>
          <cell r="AZ62">
            <v>3538373</v>
          </cell>
        </row>
        <row r="63">
          <cell r="AU63" t="str">
            <v>18-108-AUL</v>
          </cell>
          <cell r="AV63">
            <v>884851</v>
          </cell>
          <cell r="AW63">
            <v>0</v>
          </cell>
          <cell r="AX63">
            <v>0</v>
          </cell>
          <cell r="AY63">
            <v>0</v>
          </cell>
          <cell r="AZ63">
            <v>884851</v>
          </cell>
        </row>
        <row r="64">
          <cell r="AU64" t="str">
            <v>18-109-AUL</v>
          </cell>
          <cell r="AV64">
            <v>211017</v>
          </cell>
          <cell r="AW64">
            <v>0</v>
          </cell>
          <cell r="AX64">
            <v>0</v>
          </cell>
          <cell r="AY64">
            <v>0</v>
          </cell>
          <cell r="AZ64">
            <v>211017</v>
          </cell>
        </row>
        <row r="65">
          <cell r="AU65" t="str">
            <v>18-110-BLC</v>
          </cell>
          <cell r="AV65">
            <v>3842921</v>
          </cell>
          <cell r="AW65">
            <v>0</v>
          </cell>
          <cell r="AX65">
            <v>0</v>
          </cell>
          <cell r="AY65">
            <v>0</v>
          </cell>
          <cell r="AZ65">
            <v>3842921</v>
          </cell>
        </row>
        <row r="66">
          <cell r="AU66" t="str">
            <v>18-111-BLC</v>
          </cell>
          <cell r="AV66">
            <v>197054</v>
          </cell>
          <cell r="AW66">
            <v>0</v>
          </cell>
          <cell r="AX66">
            <v>0</v>
          </cell>
          <cell r="AY66">
            <v>0</v>
          </cell>
          <cell r="AZ66">
            <v>197054</v>
          </cell>
        </row>
        <row r="67">
          <cell r="AU67" t="str">
            <v>18-112-BLC</v>
          </cell>
          <cell r="AV67">
            <v>328773</v>
          </cell>
          <cell r="AW67">
            <v>0</v>
          </cell>
          <cell r="AX67">
            <v>0</v>
          </cell>
          <cell r="AY67">
            <v>0</v>
          </cell>
          <cell r="AZ67">
            <v>328773</v>
          </cell>
        </row>
        <row r="68">
          <cell r="AU68" t="str">
            <v>18-113-CLC</v>
          </cell>
          <cell r="AV68">
            <v>930599</v>
          </cell>
          <cell r="AW68">
            <v>0</v>
          </cell>
          <cell r="AX68">
            <v>0</v>
          </cell>
          <cell r="AY68">
            <v>0</v>
          </cell>
          <cell r="AZ68">
            <v>930599</v>
          </cell>
        </row>
        <row r="69">
          <cell r="AU69" t="str">
            <v>18-114-CLC</v>
          </cell>
          <cell r="AV69">
            <v>363907</v>
          </cell>
          <cell r="AW69">
            <v>0</v>
          </cell>
          <cell r="AX69">
            <v>0</v>
          </cell>
          <cell r="AY69">
            <v>0</v>
          </cell>
          <cell r="AZ69">
            <v>363907</v>
          </cell>
        </row>
        <row r="70">
          <cell r="AU70" t="str">
            <v>18-115-DLC</v>
          </cell>
          <cell r="AV70">
            <v>3974960</v>
          </cell>
          <cell r="AW70">
            <v>0</v>
          </cell>
          <cell r="AX70">
            <v>0</v>
          </cell>
          <cell r="AY70">
            <v>0</v>
          </cell>
          <cell r="AZ70">
            <v>3974960</v>
          </cell>
        </row>
        <row r="71">
          <cell r="AU71" t="str">
            <v>18-116-DLC</v>
          </cell>
          <cell r="AV71">
            <v>977548</v>
          </cell>
          <cell r="AW71">
            <v>0</v>
          </cell>
          <cell r="AX71">
            <v>0</v>
          </cell>
          <cell r="AY71">
            <v>0</v>
          </cell>
          <cell r="AZ71">
            <v>977548</v>
          </cell>
        </row>
        <row r="72">
          <cell r="AU72" t="str">
            <v>18-117-ELC</v>
          </cell>
          <cell r="AV72">
            <v>163182</v>
          </cell>
          <cell r="AW72">
            <v>0</v>
          </cell>
          <cell r="AX72">
            <v>0</v>
          </cell>
          <cell r="AY72">
            <v>0</v>
          </cell>
          <cell r="AZ72">
            <v>163182</v>
          </cell>
        </row>
        <row r="73">
          <cell r="AU73" t="str">
            <v>18-118-ELC</v>
          </cell>
          <cell r="AV73">
            <v>1159364</v>
          </cell>
          <cell r="AW73">
            <v>0</v>
          </cell>
          <cell r="AX73">
            <v>0</v>
          </cell>
          <cell r="AY73">
            <v>0</v>
          </cell>
          <cell r="AZ73">
            <v>1159364</v>
          </cell>
        </row>
        <row r="74">
          <cell r="AU74" t="str">
            <v>18-119-LBL</v>
          </cell>
          <cell r="AV74">
            <v>4267437</v>
          </cell>
          <cell r="AW74">
            <v>0</v>
          </cell>
          <cell r="AX74">
            <v>0</v>
          </cell>
          <cell r="AY74">
            <v>0</v>
          </cell>
          <cell r="AZ74">
            <v>4267437</v>
          </cell>
        </row>
        <row r="75">
          <cell r="AU75" t="str">
            <v>18-120-LFL</v>
          </cell>
          <cell r="AV75">
            <v>1063900</v>
          </cell>
          <cell r="AW75">
            <v>0</v>
          </cell>
          <cell r="AX75">
            <v>0</v>
          </cell>
          <cell r="AY75">
            <v>0</v>
          </cell>
          <cell r="AZ75">
            <v>1063900</v>
          </cell>
        </row>
        <row r="76">
          <cell r="AU76" t="str">
            <v>18-121-LFL</v>
          </cell>
          <cell r="AV76">
            <v>295150</v>
          </cell>
          <cell r="AW76">
            <v>0</v>
          </cell>
          <cell r="AX76">
            <v>0</v>
          </cell>
          <cell r="AY76">
            <v>0</v>
          </cell>
          <cell r="AZ76">
            <v>295150</v>
          </cell>
        </row>
        <row r="77">
          <cell r="AU77" t="str">
            <v>18-122-LFL</v>
          </cell>
          <cell r="AV77">
            <v>288596</v>
          </cell>
          <cell r="AW77">
            <v>0</v>
          </cell>
          <cell r="AX77">
            <v>0</v>
          </cell>
          <cell r="AY77">
            <v>0</v>
          </cell>
          <cell r="AZ77">
            <v>288596</v>
          </cell>
        </row>
        <row r="78">
          <cell r="AU78" t="str">
            <v>18-123-MLC</v>
          </cell>
          <cell r="AV78">
            <v>1681770</v>
          </cell>
          <cell r="AW78">
            <v>0</v>
          </cell>
          <cell r="AX78">
            <v>0</v>
          </cell>
          <cell r="AY78">
            <v>0</v>
          </cell>
          <cell r="AZ78">
            <v>1681770</v>
          </cell>
        </row>
        <row r="79">
          <cell r="AU79" t="str">
            <v>18-124-MLC</v>
          </cell>
          <cell r="AV79">
            <v>1880273</v>
          </cell>
          <cell r="AW79">
            <v>0</v>
          </cell>
          <cell r="AX79">
            <v>0</v>
          </cell>
          <cell r="AY79">
            <v>0</v>
          </cell>
          <cell r="AZ79">
            <v>1880273</v>
          </cell>
        </row>
        <row r="80">
          <cell r="AU80" t="str">
            <v>18-125-RLC</v>
          </cell>
          <cell r="AV80">
            <v>436070</v>
          </cell>
          <cell r="AW80">
            <v>0</v>
          </cell>
          <cell r="AX80">
            <v>0</v>
          </cell>
          <cell r="AY80">
            <v>0</v>
          </cell>
          <cell r="AZ80">
            <v>436070</v>
          </cell>
        </row>
        <row r="81">
          <cell r="AU81" t="str">
            <v>18-126-RLC</v>
          </cell>
          <cell r="AV81">
            <v>1242918</v>
          </cell>
          <cell r="AW81">
            <v>0</v>
          </cell>
          <cell r="AX81">
            <v>0</v>
          </cell>
          <cell r="AY81">
            <v>0</v>
          </cell>
          <cell r="AZ81">
            <v>1242918</v>
          </cell>
        </row>
        <row r="82">
          <cell r="AU82" t="str">
            <v>18-127-RLC</v>
          </cell>
          <cell r="AV82">
            <v>382406</v>
          </cell>
          <cell r="AW82">
            <v>0</v>
          </cell>
          <cell r="AX82">
            <v>0</v>
          </cell>
          <cell r="AY82">
            <v>0</v>
          </cell>
          <cell r="AZ82">
            <v>382406</v>
          </cell>
        </row>
        <row r="83">
          <cell r="AU83" t="str">
            <v>18-128-RLC</v>
          </cell>
          <cell r="AV83">
            <v>2478229</v>
          </cell>
          <cell r="AW83">
            <v>0</v>
          </cell>
          <cell r="AX83">
            <v>0</v>
          </cell>
          <cell r="AY83">
            <v>0</v>
          </cell>
          <cell r="AZ83">
            <v>2478229</v>
          </cell>
        </row>
        <row r="84">
          <cell r="AU84" t="str">
            <v>18-129-SGL</v>
          </cell>
          <cell r="AV84">
            <v>1403914</v>
          </cell>
          <cell r="AW84">
            <v>0</v>
          </cell>
          <cell r="AX84">
            <v>0</v>
          </cell>
          <cell r="AY84">
            <v>0</v>
          </cell>
          <cell r="AZ84">
            <v>1403914</v>
          </cell>
        </row>
        <row r="85">
          <cell r="AU85" t="str">
            <v>18-130-SGL</v>
          </cell>
          <cell r="AV85">
            <v>485187</v>
          </cell>
          <cell r="AW85">
            <v>0</v>
          </cell>
          <cell r="AX85">
            <v>0</v>
          </cell>
          <cell r="AY85">
            <v>0</v>
          </cell>
          <cell r="AZ85">
            <v>485187</v>
          </cell>
        </row>
        <row r="86">
          <cell r="AU86" t="str">
            <v>18-131-SGL</v>
          </cell>
          <cell r="AV86">
            <v>787704</v>
          </cell>
          <cell r="AW86">
            <v>0</v>
          </cell>
          <cell r="AX86">
            <v>0</v>
          </cell>
          <cell r="AY86">
            <v>0</v>
          </cell>
          <cell r="AZ86">
            <v>787704</v>
          </cell>
        </row>
        <row r="87">
          <cell r="AU87" t="str">
            <v>18-132-SAL</v>
          </cell>
          <cell r="AV87">
            <v>306222</v>
          </cell>
          <cell r="AW87">
            <v>0</v>
          </cell>
          <cell r="AX87">
            <v>0</v>
          </cell>
          <cell r="AY87">
            <v>0</v>
          </cell>
          <cell r="AZ87">
            <v>306222</v>
          </cell>
        </row>
        <row r="88">
          <cell r="AU88" t="str">
            <v>18-133-SAL</v>
          </cell>
          <cell r="AV88">
            <v>771853</v>
          </cell>
          <cell r="AW88">
            <v>0</v>
          </cell>
          <cell r="AX88">
            <v>0</v>
          </cell>
          <cell r="AY88">
            <v>0</v>
          </cell>
          <cell r="AZ88">
            <v>771853</v>
          </cell>
        </row>
        <row r="89">
          <cell r="AU89" t="str">
            <v>1900-HHSC</v>
          </cell>
          <cell r="AV89">
            <v>1885714</v>
          </cell>
          <cell r="AW89">
            <v>0</v>
          </cell>
          <cell r="AX89">
            <v>0</v>
          </cell>
          <cell r="AY89">
            <v>0</v>
          </cell>
          <cell r="AZ89">
            <v>1885714</v>
          </cell>
        </row>
        <row r="90">
          <cell r="AU90"/>
          <cell r="AV90">
            <v>39600000</v>
          </cell>
          <cell r="AW90">
            <v>0</v>
          </cell>
          <cell r="AX90">
            <v>0</v>
          </cell>
          <cell r="AY90">
            <v>0</v>
          </cell>
          <cell r="AZ90">
            <v>39600000</v>
          </cell>
        </row>
        <row r="91">
          <cell r="AU91" t="str">
            <v>14-005-BSH</v>
          </cell>
          <cell r="AV91">
            <v>4788</v>
          </cell>
          <cell r="AW91">
            <v>4788</v>
          </cell>
          <cell r="AX91">
            <v>2111.41</v>
          </cell>
          <cell r="AY91">
            <v>2676.59</v>
          </cell>
          <cell r="AZ91">
            <v>0</v>
          </cell>
        </row>
        <row r="92">
          <cell r="AU92" t="str">
            <v>14-034-VSH</v>
          </cell>
          <cell r="AV92">
            <v>0</v>
          </cell>
          <cell r="AW92">
            <v>0</v>
          </cell>
          <cell r="AX92">
            <v>0</v>
          </cell>
          <cell r="AY92">
            <v>0</v>
          </cell>
          <cell r="AZ92">
            <v>0</v>
          </cell>
        </row>
        <row r="93">
          <cell r="AU93" t="str">
            <v>16-007-BSH</v>
          </cell>
          <cell r="AV93">
            <v>821.62</v>
          </cell>
          <cell r="AW93">
            <v>821.62</v>
          </cell>
          <cell r="AX93">
            <v>821.62</v>
          </cell>
          <cell r="AY93">
            <v>0</v>
          </cell>
          <cell r="AZ93">
            <v>0</v>
          </cell>
        </row>
        <row r="94">
          <cell r="AU94" t="str">
            <v>16-011-EPC</v>
          </cell>
          <cell r="AV94">
            <v>257970</v>
          </cell>
          <cell r="AW94">
            <v>234516</v>
          </cell>
          <cell r="AX94">
            <v>0</v>
          </cell>
          <cell r="AY94">
            <v>234516</v>
          </cell>
          <cell r="AZ94">
            <v>23454</v>
          </cell>
        </row>
        <row r="95">
          <cell r="AU95" t="str">
            <v>16-012-KSH</v>
          </cell>
          <cell r="AV95">
            <v>537978</v>
          </cell>
          <cell r="AW95">
            <v>537978</v>
          </cell>
          <cell r="AX95">
            <v>53372.43</v>
          </cell>
          <cell r="AY95">
            <v>484605.57</v>
          </cell>
          <cell r="AZ95">
            <v>0</v>
          </cell>
        </row>
        <row r="96">
          <cell r="AU96" t="str">
            <v>16-016-RSC</v>
          </cell>
          <cell r="AV96">
            <v>6807.42</v>
          </cell>
          <cell r="AW96">
            <v>6807.42</v>
          </cell>
          <cell r="AX96">
            <v>0</v>
          </cell>
          <cell r="AY96">
            <v>6807.42</v>
          </cell>
          <cell r="AZ96">
            <v>0</v>
          </cell>
        </row>
        <row r="97">
          <cell r="AU97" t="str">
            <v>16-018-RSH</v>
          </cell>
          <cell r="AV97">
            <v>744917</v>
          </cell>
          <cell r="AW97">
            <v>0</v>
          </cell>
          <cell r="AX97">
            <v>0</v>
          </cell>
          <cell r="AY97">
            <v>0</v>
          </cell>
          <cell r="AZ97">
            <v>744917</v>
          </cell>
        </row>
        <row r="98">
          <cell r="AU98" t="str">
            <v>16-029-TSH</v>
          </cell>
          <cell r="AV98">
            <v>26737.82</v>
          </cell>
          <cell r="AW98">
            <v>0</v>
          </cell>
          <cell r="AX98">
            <v>0</v>
          </cell>
          <cell r="AY98">
            <v>0</v>
          </cell>
          <cell r="AZ98">
            <v>26737.82</v>
          </cell>
        </row>
        <row r="99">
          <cell r="AU99" t="str">
            <v>16-032-WCY</v>
          </cell>
          <cell r="AV99">
            <v>16566</v>
          </cell>
          <cell r="AW99">
            <v>16566</v>
          </cell>
          <cell r="AX99">
            <v>0</v>
          </cell>
          <cell r="AY99">
            <v>16566</v>
          </cell>
          <cell r="AZ99">
            <v>0</v>
          </cell>
        </row>
        <row r="100">
          <cell r="AU100" t="str">
            <v>16-034-WFH</v>
          </cell>
          <cell r="AV100">
            <v>10530.96</v>
          </cell>
          <cell r="AW100">
            <v>10530.96</v>
          </cell>
          <cell r="AX100">
            <v>0</v>
          </cell>
          <cell r="AY100">
            <v>10530.96</v>
          </cell>
          <cell r="AZ100">
            <v>0</v>
          </cell>
        </row>
        <row r="101">
          <cell r="AU101" t="str">
            <v>16-045-CCS</v>
          </cell>
          <cell r="AV101">
            <v>0</v>
          </cell>
          <cell r="AW101">
            <v>0</v>
          </cell>
          <cell r="AX101">
            <v>0</v>
          </cell>
          <cell r="AY101">
            <v>0</v>
          </cell>
          <cell r="AZ101">
            <v>0</v>
          </cell>
        </row>
        <row r="102">
          <cell r="AU102" t="str">
            <v>17-006-WCY</v>
          </cell>
          <cell r="AV102">
            <v>562271</v>
          </cell>
          <cell r="AW102">
            <v>562271</v>
          </cell>
          <cell r="AX102">
            <v>0</v>
          </cell>
          <cell r="AY102">
            <v>562271</v>
          </cell>
          <cell r="AZ102">
            <v>0</v>
          </cell>
        </row>
        <row r="103">
          <cell r="AU103" t="str">
            <v>17-016-RSH</v>
          </cell>
          <cell r="AV103">
            <v>357054.48</v>
          </cell>
          <cell r="AW103">
            <v>0</v>
          </cell>
          <cell r="AX103">
            <v>0</v>
          </cell>
          <cell r="AY103">
            <v>0</v>
          </cell>
          <cell r="AZ103">
            <v>357054.48</v>
          </cell>
        </row>
        <row r="104">
          <cell r="AU104" t="str">
            <v>17-019-RSH</v>
          </cell>
          <cell r="AV104">
            <v>78111</v>
          </cell>
          <cell r="AW104">
            <v>54558</v>
          </cell>
          <cell r="AX104">
            <v>10858</v>
          </cell>
          <cell r="AY104">
            <v>43700</v>
          </cell>
          <cell r="AZ104">
            <v>23553</v>
          </cell>
        </row>
        <row r="105">
          <cell r="AU105" t="str">
            <v>18-001-ASH</v>
          </cell>
          <cell r="AV105">
            <v>1148884</v>
          </cell>
          <cell r="AW105">
            <v>0</v>
          </cell>
          <cell r="AX105">
            <v>0</v>
          </cell>
          <cell r="AY105">
            <v>0</v>
          </cell>
          <cell r="AZ105">
            <v>1148884</v>
          </cell>
        </row>
        <row r="106">
          <cell r="AU106" t="str">
            <v>18-002-BSH</v>
          </cell>
          <cell r="AV106">
            <v>309802</v>
          </cell>
          <cell r="AW106">
            <v>54218.75</v>
          </cell>
          <cell r="AX106">
            <v>0</v>
          </cell>
          <cell r="AY106">
            <v>54218.75</v>
          </cell>
          <cell r="AZ106">
            <v>255583.25</v>
          </cell>
        </row>
        <row r="107">
          <cell r="AU107" t="str">
            <v>18-003-BSH</v>
          </cell>
          <cell r="AV107">
            <v>2605108</v>
          </cell>
          <cell r="AW107">
            <v>324172.74</v>
          </cell>
          <cell r="AX107">
            <v>0</v>
          </cell>
          <cell r="AY107">
            <v>324172.74</v>
          </cell>
          <cell r="AZ107">
            <v>2280935.2599999998</v>
          </cell>
        </row>
        <row r="108">
          <cell r="AU108" t="str">
            <v>18-004-BSH</v>
          </cell>
          <cell r="AV108">
            <v>1455290</v>
          </cell>
          <cell r="AW108">
            <v>195060</v>
          </cell>
          <cell r="AX108">
            <v>0</v>
          </cell>
          <cell r="AY108">
            <v>195060</v>
          </cell>
          <cell r="AZ108">
            <v>1260230</v>
          </cell>
        </row>
        <row r="109">
          <cell r="AU109" t="str">
            <v>18-005-BSH</v>
          </cell>
          <cell r="AV109">
            <v>2271780</v>
          </cell>
          <cell r="AW109">
            <v>0</v>
          </cell>
          <cell r="AX109">
            <v>0</v>
          </cell>
          <cell r="AY109">
            <v>0</v>
          </cell>
          <cell r="AZ109">
            <v>2271780</v>
          </cell>
        </row>
        <row r="110">
          <cell r="AU110" t="str">
            <v>18-006-EPC</v>
          </cell>
          <cell r="AV110">
            <v>270614</v>
          </cell>
          <cell r="AW110">
            <v>0</v>
          </cell>
          <cell r="AX110">
            <v>0</v>
          </cell>
          <cell r="AY110">
            <v>0</v>
          </cell>
          <cell r="AZ110">
            <v>270614</v>
          </cell>
        </row>
        <row r="111">
          <cell r="AU111" t="str">
            <v>18-007-KSH</v>
          </cell>
          <cell r="AV111">
            <v>1523591</v>
          </cell>
          <cell r="AW111">
            <v>0</v>
          </cell>
          <cell r="AX111">
            <v>0</v>
          </cell>
          <cell r="AY111">
            <v>0</v>
          </cell>
          <cell r="AZ111">
            <v>1523591</v>
          </cell>
        </row>
        <row r="112">
          <cell r="AU112" t="str">
            <v>18-008-KSH</v>
          </cell>
          <cell r="AV112">
            <v>595082</v>
          </cell>
          <cell r="AW112">
            <v>0</v>
          </cell>
          <cell r="AX112">
            <v>0</v>
          </cell>
          <cell r="AY112">
            <v>0</v>
          </cell>
          <cell r="AZ112">
            <v>595082</v>
          </cell>
        </row>
        <row r="113">
          <cell r="AU113" t="str">
            <v>18-009-KSH</v>
          </cell>
          <cell r="AV113">
            <v>1621847</v>
          </cell>
          <cell r="AW113">
            <v>0</v>
          </cell>
          <cell r="AX113">
            <v>0</v>
          </cell>
          <cell r="AY113">
            <v>0</v>
          </cell>
          <cell r="AZ113">
            <v>1621847</v>
          </cell>
        </row>
        <row r="114">
          <cell r="AU114" t="str">
            <v>1800-HHSC</v>
          </cell>
          <cell r="AV114">
            <v>1867949</v>
          </cell>
          <cell r="AW114">
            <v>0</v>
          </cell>
          <cell r="AX114">
            <v>0</v>
          </cell>
          <cell r="AY114">
            <v>0</v>
          </cell>
          <cell r="AZ114">
            <v>1867949</v>
          </cell>
        </row>
        <row r="115">
          <cell r="AU115" t="str">
            <v>18-010-VSH</v>
          </cell>
          <cell r="AV115">
            <v>1479271</v>
          </cell>
          <cell r="AW115">
            <v>0</v>
          </cell>
          <cell r="AX115">
            <v>0</v>
          </cell>
          <cell r="AY115">
            <v>0</v>
          </cell>
          <cell r="AZ115">
            <v>1479271</v>
          </cell>
        </row>
        <row r="116">
          <cell r="AU116" t="str">
            <v>18-011-VSH</v>
          </cell>
          <cell r="AV116">
            <v>1162932</v>
          </cell>
          <cell r="AW116">
            <v>176982</v>
          </cell>
          <cell r="AX116">
            <v>0</v>
          </cell>
          <cell r="AY116">
            <v>176982</v>
          </cell>
          <cell r="AZ116">
            <v>985950</v>
          </cell>
        </row>
        <row r="117">
          <cell r="AU117" t="str">
            <v>18-012-VSH</v>
          </cell>
          <cell r="AV117">
            <v>398212</v>
          </cell>
          <cell r="AW117">
            <v>332953</v>
          </cell>
          <cell r="AX117">
            <v>0</v>
          </cell>
          <cell r="AY117">
            <v>332953</v>
          </cell>
          <cell r="AZ117">
            <v>65259</v>
          </cell>
        </row>
        <row r="118">
          <cell r="AU118" t="str">
            <v>18-013-VSH</v>
          </cell>
          <cell r="AV118">
            <v>1632563</v>
          </cell>
          <cell r="AW118">
            <v>0</v>
          </cell>
          <cell r="AX118">
            <v>0</v>
          </cell>
          <cell r="AY118">
            <v>0</v>
          </cell>
          <cell r="AZ118">
            <v>1632563</v>
          </cell>
        </row>
        <row r="119">
          <cell r="AU119" t="str">
            <v>18-014-WFH</v>
          </cell>
          <cell r="AV119">
            <v>2412066</v>
          </cell>
          <cell r="AW119">
            <v>326225</v>
          </cell>
          <cell r="AX119">
            <v>0</v>
          </cell>
          <cell r="AY119">
            <v>326225</v>
          </cell>
          <cell r="AZ119">
            <v>2085841</v>
          </cell>
        </row>
        <row r="120">
          <cell r="AU120" t="str">
            <v>18-015-WFH</v>
          </cell>
          <cell r="AV120">
            <v>126951</v>
          </cell>
          <cell r="AW120">
            <v>0</v>
          </cell>
          <cell r="AX120">
            <v>0</v>
          </cell>
          <cell r="AY120">
            <v>0</v>
          </cell>
          <cell r="AZ120">
            <v>126951</v>
          </cell>
        </row>
        <row r="121">
          <cell r="AU121" t="str">
            <v>18-016-WFH</v>
          </cell>
          <cell r="AV121">
            <v>991803</v>
          </cell>
          <cell r="AW121">
            <v>0</v>
          </cell>
          <cell r="AX121">
            <v>0</v>
          </cell>
          <cell r="AY121">
            <v>0</v>
          </cell>
          <cell r="AZ121">
            <v>991803</v>
          </cell>
        </row>
        <row r="122">
          <cell r="AU122" t="str">
            <v>18-017-RSC</v>
          </cell>
          <cell r="AV122">
            <v>1314891</v>
          </cell>
          <cell r="AW122">
            <v>0</v>
          </cell>
          <cell r="AX122">
            <v>0</v>
          </cell>
          <cell r="AY122">
            <v>0</v>
          </cell>
          <cell r="AZ122">
            <v>1314891</v>
          </cell>
        </row>
        <row r="123">
          <cell r="AU123" t="str">
            <v>18-018-RSC</v>
          </cell>
          <cell r="AV123">
            <v>189194</v>
          </cell>
          <cell r="AW123">
            <v>0</v>
          </cell>
          <cell r="AX123">
            <v>0</v>
          </cell>
          <cell r="AY123">
            <v>0</v>
          </cell>
          <cell r="AZ123">
            <v>189194</v>
          </cell>
        </row>
        <row r="124">
          <cell r="AU124" t="str">
            <v>18-019-RSH</v>
          </cell>
          <cell r="AV124">
            <v>2683389</v>
          </cell>
          <cell r="AW124">
            <v>0</v>
          </cell>
          <cell r="AX124">
            <v>0</v>
          </cell>
          <cell r="AY124">
            <v>0</v>
          </cell>
          <cell r="AZ124">
            <v>2683389</v>
          </cell>
        </row>
        <row r="125">
          <cell r="AU125" t="str">
            <v>18-020-RSH</v>
          </cell>
          <cell r="AV125">
            <v>378125</v>
          </cell>
          <cell r="AW125">
            <v>0</v>
          </cell>
          <cell r="AX125">
            <v>0</v>
          </cell>
          <cell r="AY125">
            <v>0</v>
          </cell>
          <cell r="AZ125">
            <v>378125</v>
          </cell>
        </row>
        <row r="126">
          <cell r="AU126" t="str">
            <v>18-021-RSH</v>
          </cell>
          <cell r="AV126">
            <v>1884426</v>
          </cell>
          <cell r="AW126">
            <v>349650</v>
          </cell>
          <cell r="AX126">
            <v>0</v>
          </cell>
          <cell r="AY126">
            <v>349650</v>
          </cell>
          <cell r="AZ126">
            <v>1534776</v>
          </cell>
        </row>
        <row r="127">
          <cell r="AU127" t="str">
            <v>18-022-SAH</v>
          </cell>
          <cell r="AV127">
            <v>1099246</v>
          </cell>
          <cell r="AW127">
            <v>0</v>
          </cell>
          <cell r="AX127">
            <v>0</v>
          </cell>
          <cell r="AY127">
            <v>0</v>
          </cell>
          <cell r="AZ127">
            <v>1099246</v>
          </cell>
        </row>
        <row r="128">
          <cell r="AU128" t="str">
            <v>18-023-TSH</v>
          </cell>
          <cell r="AV128">
            <v>2664003</v>
          </cell>
          <cell r="AW128">
            <v>473356.2</v>
          </cell>
          <cell r="AX128">
            <v>0</v>
          </cell>
          <cell r="AY128">
            <v>473356.2</v>
          </cell>
          <cell r="AZ128">
            <v>2190646.7999999998</v>
          </cell>
        </row>
        <row r="129">
          <cell r="AU129" t="str">
            <v>18-024-TSH</v>
          </cell>
          <cell r="AV129">
            <v>1333827</v>
          </cell>
          <cell r="AW129">
            <v>0</v>
          </cell>
          <cell r="AX129">
            <v>0</v>
          </cell>
          <cell r="AY129">
            <v>0</v>
          </cell>
          <cell r="AZ129">
            <v>1333827</v>
          </cell>
        </row>
        <row r="130">
          <cell r="AU130" t="str">
            <v>18-025-TSH</v>
          </cell>
          <cell r="AV130">
            <v>991803</v>
          </cell>
          <cell r="AW130">
            <v>0</v>
          </cell>
          <cell r="AX130">
            <v>0</v>
          </cell>
          <cell r="AY130">
            <v>0</v>
          </cell>
          <cell r="AZ130">
            <v>991803</v>
          </cell>
        </row>
        <row r="131">
          <cell r="AU131" t="str">
            <v>18-028-SH</v>
          </cell>
          <cell r="AV131">
            <v>889951.59</v>
          </cell>
          <cell r="AW131">
            <v>0</v>
          </cell>
          <cell r="AX131">
            <v>0</v>
          </cell>
          <cell r="AY131">
            <v>0</v>
          </cell>
          <cell r="AZ131">
            <v>889951.59</v>
          </cell>
        </row>
        <row r="132">
          <cell r="AU132" t="str">
            <v>18-029-SH</v>
          </cell>
          <cell r="AV132">
            <v>311038.7</v>
          </cell>
          <cell r="AW132">
            <v>0</v>
          </cell>
          <cell r="AX132">
            <v>0</v>
          </cell>
          <cell r="AY132">
            <v>0</v>
          </cell>
          <cell r="AZ132">
            <v>311038.7</v>
          </cell>
        </row>
        <row r="133">
          <cell r="AU133" t="str">
            <v>18-030-RSH</v>
          </cell>
          <cell r="AV133">
            <v>30100</v>
          </cell>
          <cell r="AW133">
            <v>14200</v>
          </cell>
          <cell r="AX133">
            <v>14200</v>
          </cell>
          <cell r="AY133">
            <v>0</v>
          </cell>
          <cell r="AZ133">
            <v>15900</v>
          </cell>
        </row>
        <row r="134">
          <cell r="AU134" t="str">
            <v>18-028-SH-a</v>
          </cell>
          <cell r="AV134">
            <v>235162.41</v>
          </cell>
          <cell r="AW134">
            <v>99897.59</v>
          </cell>
          <cell r="AX134">
            <v>0</v>
          </cell>
          <cell r="AY134">
            <v>99897.59</v>
          </cell>
          <cell r="AZ134">
            <v>135264.82</v>
          </cell>
        </row>
        <row r="135">
          <cell r="AU135" t="str">
            <v>18-031-ASH</v>
          </cell>
          <cell r="AV135">
            <v>37566</v>
          </cell>
          <cell r="AW135">
            <v>37566</v>
          </cell>
          <cell r="AX135">
            <v>37566</v>
          </cell>
          <cell r="AY135">
            <v>0</v>
          </cell>
          <cell r="AZ135">
            <v>0</v>
          </cell>
        </row>
        <row r="136">
          <cell r="AU136" t="str">
            <v>18-028-SH-b</v>
          </cell>
          <cell r="AV136">
            <v>72490</v>
          </cell>
          <cell r="AW136">
            <v>72490</v>
          </cell>
          <cell r="AX136">
            <v>0</v>
          </cell>
          <cell r="AY136">
            <v>72490</v>
          </cell>
          <cell r="AZ136">
            <v>0</v>
          </cell>
        </row>
        <row r="137">
          <cell r="AU137" t="str">
            <v>18-028-SH-d</v>
          </cell>
          <cell r="AV137">
            <v>100563</v>
          </cell>
          <cell r="AW137">
            <v>100563</v>
          </cell>
          <cell r="AX137">
            <v>0</v>
          </cell>
          <cell r="AY137">
            <v>100563</v>
          </cell>
          <cell r="AZ137">
            <v>0</v>
          </cell>
        </row>
        <row r="138">
          <cell r="AU138" t="str">
            <v>18-028-SH-c</v>
          </cell>
          <cell r="AV138">
            <v>152126</v>
          </cell>
          <cell r="AW138">
            <v>119155</v>
          </cell>
          <cell r="AX138">
            <v>0</v>
          </cell>
          <cell r="AY138">
            <v>119155</v>
          </cell>
          <cell r="AZ138">
            <v>32971</v>
          </cell>
        </row>
        <row r="139">
          <cell r="AU139" t="str">
            <v>18-032-SAH</v>
          </cell>
          <cell r="AV139">
            <v>103800</v>
          </cell>
          <cell r="AW139">
            <v>0</v>
          </cell>
          <cell r="AX139">
            <v>0</v>
          </cell>
          <cell r="AY139">
            <v>0</v>
          </cell>
          <cell r="AZ139">
            <v>103800</v>
          </cell>
        </row>
        <row r="140">
          <cell r="AU140"/>
          <cell r="AV140">
            <v>38950000</v>
          </cell>
          <cell r="AW140">
            <v>4105326.2800000003</v>
          </cell>
          <cell r="AX140">
            <v>118929.45999999999</v>
          </cell>
          <cell r="AY140">
            <v>3986396.8200000003</v>
          </cell>
          <cell r="AZ140">
            <v>34844673.720000006</v>
          </cell>
        </row>
        <row r="141">
          <cell r="AU141" t="str">
            <v>16-012-KSH</v>
          </cell>
          <cell r="AV141">
            <v>532322</v>
          </cell>
          <cell r="AW141">
            <v>435022</v>
          </cell>
          <cell r="AX141">
            <v>0</v>
          </cell>
          <cell r="AY141">
            <v>435022</v>
          </cell>
          <cell r="AZ141">
            <v>97300</v>
          </cell>
        </row>
        <row r="142">
          <cell r="AU142" t="str">
            <v>16-018-RSH</v>
          </cell>
          <cell r="AV142">
            <v>744917</v>
          </cell>
          <cell r="AW142">
            <v>0</v>
          </cell>
          <cell r="AX142">
            <v>0</v>
          </cell>
          <cell r="AY142">
            <v>0</v>
          </cell>
          <cell r="AZ142">
            <v>744917</v>
          </cell>
        </row>
        <row r="143">
          <cell r="AU143" t="str">
            <v>18-001-ASH</v>
          </cell>
          <cell r="AV143">
            <v>1167874</v>
          </cell>
          <cell r="AW143">
            <v>0</v>
          </cell>
          <cell r="AX143">
            <v>0</v>
          </cell>
          <cell r="AY143">
            <v>0</v>
          </cell>
          <cell r="AZ143">
            <v>1167874</v>
          </cell>
        </row>
        <row r="144">
          <cell r="AU144" t="str">
            <v>18-002-BSH</v>
          </cell>
          <cell r="AV144">
            <v>314923</v>
          </cell>
          <cell r="AW144">
            <v>0</v>
          </cell>
          <cell r="AX144">
            <v>0</v>
          </cell>
          <cell r="AY144">
            <v>0</v>
          </cell>
          <cell r="AZ144">
            <v>314923</v>
          </cell>
        </row>
        <row r="145">
          <cell r="AU145" t="str">
            <v>18-003-BSH</v>
          </cell>
          <cell r="AV145">
            <v>2648167</v>
          </cell>
          <cell r="AW145">
            <v>0</v>
          </cell>
          <cell r="AX145">
            <v>0</v>
          </cell>
          <cell r="AY145">
            <v>0</v>
          </cell>
          <cell r="AZ145">
            <v>2648167</v>
          </cell>
        </row>
        <row r="146">
          <cell r="AU146" t="str">
            <v>18-004-BSH</v>
          </cell>
          <cell r="AV146">
            <v>1479345</v>
          </cell>
          <cell r="AW146">
            <v>0</v>
          </cell>
          <cell r="AX146">
            <v>0</v>
          </cell>
          <cell r="AY146">
            <v>0</v>
          </cell>
          <cell r="AZ146">
            <v>1479345</v>
          </cell>
        </row>
        <row r="147">
          <cell r="AU147" t="str">
            <v>18-005-BSH</v>
          </cell>
          <cell r="AV147">
            <v>2309330</v>
          </cell>
          <cell r="AW147">
            <v>0</v>
          </cell>
          <cell r="AX147">
            <v>0</v>
          </cell>
          <cell r="AY147">
            <v>0</v>
          </cell>
          <cell r="AZ147">
            <v>2309330</v>
          </cell>
        </row>
        <row r="148">
          <cell r="AU148" t="str">
            <v>18-006-EPC</v>
          </cell>
          <cell r="AV148">
            <v>275086</v>
          </cell>
          <cell r="AW148">
            <v>0</v>
          </cell>
          <cell r="AX148">
            <v>0</v>
          </cell>
          <cell r="AY148">
            <v>0</v>
          </cell>
          <cell r="AZ148">
            <v>275086</v>
          </cell>
        </row>
        <row r="149">
          <cell r="AU149" t="str">
            <v>18-007-KSH</v>
          </cell>
          <cell r="AV149">
            <v>1548775</v>
          </cell>
          <cell r="AW149">
            <v>0</v>
          </cell>
          <cell r="AX149">
            <v>0</v>
          </cell>
          <cell r="AY149">
            <v>0</v>
          </cell>
          <cell r="AZ149">
            <v>1548775</v>
          </cell>
        </row>
        <row r="150">
          <cell r="AU150" t="str">
            <v>18-008-KSH</v>
          </cell>
          <cell r="AV150">
            <v>604918</v>
          </cell>
          <cell r="AW150">
            <v>0</v>
          </cell>
          <cell r="AX150">
            <v>0</v>
          </cell>
          <cell r="AY150">
            <v>0</v>
          </cell>
          <cell r="AZ150">
            <v>604918</v>
          </cell>
        </row>
        <row r="151">
          <cell r="AU151" t="str">
            <v>18-009-KSH</v>
          </cell>
          <cell r="AV151">
            <v>1648654</v>
          </cell>
          <cell r="AW151">
            <v>0</v>
          </cell>
          <cell r="AX151">
            <v>0</v>
          </cell>
          <cell r="AY151">
            <v>0</v>
          </cell>
          <cell r="AZ151">
            <v>1648654</v>
          </cell>
        </row>
        <row r="152">
          <cell r="AU152" t="str">
            <v>18-010-VSH</v>
          </cell>
          <cell r="AV152">
            <v>1503721</v>
          </cell>
          <cell r="AW152">
            <v>0</v>
          </cell>
          <cell r="AX152">
            <v>0</v>
          </cell>
          <cell r="AY152">
            <v>0</v>
          </cell>
          <cell r="AZ152">
            <v>1503721</v>
          </cell>
        </row>
        <row r="153">
          <cell r="AU153" t="str">
            <v>18-011-VSH</v>
          </cell>
          <cell r="AV153">
            <v>1182155</v>
          </cell>
          <cell r="AW153">
            <v>0</v>
          </cell>
          <cell r="AX153">
            <v>0</v>
          </cell>
          <cell r="AY153">
            <v>0</v>
          </cell>
          <cell r="AZ153">
            <v>1182155</v>
          </cell>
        </row>
        <row r="154">
          <cell r="AU154" t="str">
            <v>18-012-VSH</v>
          </cell>
          <cell r="AV154">
            <v>163798</v>
          </cell>
          <cell r="AW154">
            <v>163798</v>
          </cell>
          <cell r="AX154">
            <v>0</v>
          </cell>
          <cell r="AY154">
            <v>163798</v>
          </cell>
          <cell r="AZ154">
            <v>0</v>
          </cell>
        </row>
        <row r="155">
          <cell r="AU155" t="str">
            <v>18-013-VSH</v>
          </cell>
          <cell r="AV155">
            <v>1659548</v>
          </cell>
          <cell r="AW155">
            <v>0</v>
          </cell>
          <cell r="AX155">
            <v>0</v>
          </cell>
          <cell r="AY155">
            <v>0</v>
          </cell>
          <cell r="AZ155">
            <v>1659548</v>
          </cell>
        </row>
        <row r="156">
          <cell r="AU156" t="str">
            <v>18-014-WFH</v>
          </cell>
          <cell r="AV156">
            <v>2451934</v>
          </cell>
          <cell r="AW156">
            <v>0</v>
          </cell>
          <cell r="AX156">
            <v>0</v>
          </cell>
          <cell r="AY156">
            <v>0</v>
          </cell>
          <cell r="AZ156">
            <v>2451934</v>
          </cell>
        </row>
        <row r="157">
          <cell r="AU157" t="str">
            <v>18-015-WFH</v>
          </cell>
          <cell r="AV157">
            <v>129049</v>
          </cell>
          <cell r="AW157">
            <v>0</v>
          </cell>
          <cell r="AX157">
            <v>0</v>
          </cell>
          <cell r="AY157">
            <v>0</v>
          </cell>
          <cell r="AZ157">
            <v>129049</v>
          </cell>
        </row>
        <row r="158">
          <cell r="AU158" t="str">
            <v>18-016-WFH</v>
          </cell>
          <cell r="AV158">
            <v>1008197</v>
          </cell>
          <cell r="AW158">
            <v>0</v>
          </cell>
          <cell r="AX158">
            <v>0</v>
          </cell>
          <cell r="AY158">
            <v>0</v>
          </cell>
          <cell r="AZ158">
            <v>1008197</v>
          </cell>
        </row>
        <row r="159">
          <cell r="AU159" t="str">
            <v>18-017-RSC</v>
          </cell>
          <cell r="AV159">
            <v>1336625</v>
          </cell>
          <cell r="AW159">
            <v>0</v>
          </cell>
          <cell r="AX159">
            <v>0</v>
          </cell>
          <cell r="AY159">
            <v>0</v>
          </cell>
          <cell r="AZ159">
            <v>1336625</v>
          </cell>
        </row>
        <row r="160">
          <cell r="AU160" t="str">
            <v>18-018-RSC</v>
          </cell>
          <cell r="AV160">
            <v>192321</v>
          </cell>
          <cell r="AW160">
            <v>0</v>
          </cell>
          <cell r="AX160">
            <v>0</v>
          </cell>
          <cell r="AY160">
            <v>0</v>
          </cell>
          <cell r="AZ160">
            <v>192321</v>
          </cell>
        </row>
        <row r="161">
          <cell r="AU161" t="str">
            <v>18-019-RSH</v>
          </cell>
          <cell r="AV161">
            <v>2727743</v>
          </cell>
          <cell r="AW161">
            <v>0</v>
          </cell>
          <cell r="AX161">
            <v>0</v>
          </cell>
          <cell r="AY161">
            <v>0</v>
          </cell>
          <cell r="AZ161">
            <v>2727743</v>
          </cell>
        </row>
        <row r="162">
          <cell r="AU162" t="str">
            <v>18-020-RSH</v>
          </cell>
          <cell r="AV162">
            <v>384375</v>
          </cell>
          <cell r="AW162">
            <v>0</v>
          </cell>
          <cell r="AX162">
            <v>0</v>
          </cell>
          <cell r="AY162">
            <v>0</v>
          </cell>
          <cell r="AZ162">
            <v>384375</v>
          </cell>
        </row>
        <row r="163">
          <cell r="AU163" t="str">
            <v>18-021-RSH</v>
          </cell>
          <cell r="AV163">
            <v>1915574</v>
          </cell>
          <cell r="AW163">
            <v>0</v>
          </cell>
          <cell r="AX163">
            <v>0</v>
          </cell>
          <cell r="AY163">
            <v>0</v>
          </cell>
          <cell r="AZ163">
            <v>1915574</v>
          </cell>
        </row>
        <row r="164">
          <cell r="AU164" t="str">
            <v>18-022-SAH</v>
          </cell>
          <cell r="AV164">
            <v>1117416</v>
          </cell>
          <cell r="AW164">
            <v>0</v>
          </cell>
          <cell r="AX164">
            <v>0</v>
          </cell>
          <cell r="AY164">
            <v>0</v>
          </cell>
          <cell r="AZ164">
            <v>1117416</v>
          </cell>
        </row>
        <row r="165">
          <cell r="AU165" t="str">
            <v>18-023-TSH</v>
          </cell>
          <cell r="AV165">
            <v>2708036</v>
          </cell>
          <cell r="AW165">
            <v>0</v>
          </cell>
          <cell r="AX165">
            <v>0</v>
          </cell>
          <cell r="AY165">
            <v>0</v>
          </cell>
          <cell r="AZ165">
            <v>2708036</v>
          </cell>
        </row>
        <row r="166">
          <cell r="AU166" t="str">
            <v>18-024-TSH</v>
          </cell>
          <cell r="AV166">
            <v>1355873</v>
          </cell>
          <cell r="AW166">
            <v>0</v>
          </cell>
          <cell r="AX166">
            <v>0</v>
          </cell>
          <cell r="AY166">
            <v>0</v>
          </cell>
          <cell r="AZ166">
            <v>1355873</v>
          </cell>
        </row>
        <row r="167">
          <cell r="AU167" t="str">
            <v>18-025-TSH</v>
          </cell>
          <cell r="AV167">
            <v>1008197</v>
          </cell>
          <cell r="AW167">
            <v>0</v>
          </cell>
          <cell r="AX167">
            <v>0</v>
          </cell>
          <cell r="AY167">
            <v>0</v>
          </cell>
          <cell r="AZ167">
            <v>1008197</v>
          </cell>
        </row>
        <row r="168">
          <cell r="AU168" t="str">
            <v>18-028-SH</v>
          </cell>
          <cell r="AV168">
            <v>1474264</v>
          </cell>
          <cell r="AW168">
            <v>0</v>
          </cell>
          <cell r="AX168">
            <v>0</v>
          </cell>
          <cell r="AY168">
            <v>0</v>
          </cell>
          <cell r="AZ168">
            <v>1474264</v>
          </cell>
        </row>
        <row r="169">
          <cell r="AU169" t="str">
            <v>18-029-SH</v>
          </cell>
          <cell r="AV169">
            <v>1474264</v>
          </cell>
          <cell r="AW169">
            <v>0</v>
          </cell>
          <cell r="AX169">
            <v>0</v>
          </cell>
          <cell r="AY169">
            <v>0</v>
          </cell>
          <cell r="AZ169">
            <v>1474264</v>
          </cell>
        </row>
        <row r="170">
          <cell r="AU170" t="str">
            <v>1900-HHSC</v>
          </cell>
          <cell r="AV170">
            <v>2682599</v>
          </cell>
          <cell r="AW170">
            <v>0</v>
          </cell>
          <cell r="AX170">
            <v>0</v>
          </cell>
          <cell r="AY170">
            <v>0</v>
          </cell>
          <cell r="AZ170">
            <v>2682599</v>
          </cell>
        </row>
        <row r="171">
          <cell r="AU171"/>
          <cell r="AV171">
            <v>39750000</v>
          </cell>
          <cell r="AW171">
            <v>598820</v>
          </cell>
          <cell r="AX171">
            <v>0</v>
          </cell>
          <cell r="AY171">
            <v>598820</v>
          </cell>
          <cell r="AZ171">
            <v>39151180</v>
          </cell>
        </row>
        <row r="172">
          <cell r="AU172" t="str">
            <v>18-026-WCY</v>
          </cell>
          <cell r="AV172">
            <v>336438</v>
          </cell>
          <cell r="AW172">
            <v>0</v>
          </cell>
          <cell r="AX172">
            <v>0</v>
          </cell>
          <cell r="AY172">
            <v>0</v>
          </cell>
          <cell r="AZ172">
            <v>336438</v>
          </cell>
        </row>
        <row r="173">
          <cell r="AU173" t="str">
            <v>18-027-WCY</v>
          </cell>
          <cell r="AV173">
            <v>274715</v>
          </cell>
          <cell r="AW173">
            <v>0</v>
          </cell>
          <cell r="AX173">
            <v>0</v>
          </cell>
          <cell r="AY173">
            <v>0</v>
          </cell>
          <cell r="AZ173">
            <v>274715</v>
          </cell>
        </row>
        <row r="174">
          <cell r="AU174" t="str">
            <v>WCY-HHSC</v>
          </cell>
          <cell r="AV174">
            <v>38847</v>
          </cell>
          <cell r="AW174">
            <v>0</v>
          </cell>
          <cell r="AX174">
            <v>0</v>
          </cell>
          <cell r="AY174">
            <v>0</v>
          </cell>
          <cell r="AZ174">
            <v>38847</v>
          </cell>
        </row>
        <row r="175">
          <cell r="AU175"/>
          <cell r="AV175">
            <v>650000</v>
          </cell>
          <cell r="AW175">
            <v>0</v>
          </cell>
          <cell r="AX175">
            <v>0</v>
          </cell>
          <cell r="AY175">
            <v>0</v>
          </cell>
          <cell r="AZ175">
            <v>650000</v>
          </cell>
        </row>
        <row r="176">
          <cell r="AU176" t="str">
            <v>18-026-WCY</v>
          </cell>
          <cell r="AV176">
            <v>341999</v>
          </cell>
          <cell r="AW176">
            <v>0</v>
          </cell>
          <cell r="AX176">
            <v>0</v>
          </cell>
          <cell r="AY176">
            <v>0</v>
          </cell>
          <cell r="AZ176">
            <v>341999</v>
          </cell>
        </row>
        <row r="177">
          <cell r="AU177" t="str">
            <v>18-027-WCY</v>
          </cell>
          <cell r="AV177">
            <v>279256</v>
          </cell>
          <cell r="AW177">
            <v>0</v>
          </cell>
          <cell r="AX177">
            <v>0</v>
          </cell>
          <cell r="AY177">
            <v>0</v>
          </cell>
          <cell r="AZ177">
            <v>279256</v>
          </cell>
        </row>
        <row r="178">
          <cell r="AU178" t="str">
            <v>WCY-HHSC</v>
          </cell>
          <cell r="AV178">
            <v>28745</v>
          </cell>
          <cell r="AW178">
            <v>0</v>
          </cell>
          <cell r="AX178">
            <v>0</v>
          </cell>
          <cell r="AY178">
            <v>0</v>
          </cell>
          <cell r="AZ178">
            <v>28745</v>
          </cell>
        </row>
        <row r="179">
          <cell r="AU179"/>
          <cell r="AV179">
            <v>650000</v>
          </cell>
          <cell r="AW179">
            <v>0</v>
          </cell>
          <cell r="AX179">
            <v>0</v>
          </cell>
          <cell r="AY179">
            <v>0</v>
          </cell>
          <cell r="AZ179">
            <v>650000</v>
          </cell>
        </row>
        <row r="180">
          <cell r="AU180" t="str">
            <v>18-206-SAH</v>
          </cell>
          <cell r="AV180">
            <v>500000</v>
          </cell>
          <cell r="AW180">
            <v>482907</v>
          </cell>
          <cell r="AX180">
            <v>0</v>
          </cell>
          <cell r="AY180">
            <v>482907</v>
          </cell>
          <cell r="AZ180">
            <v>17093</v>
          </cell>
        </row>
        <row r="181">
          <cell r="AU181" t="str">
            <v>18-205-SAH</v>
          </cell>
          <cell r="AV181">
            <v>14500000</v>
          </cell>
          <cell r="AW181">
            <v>1000000</v>
          </cell>
          <cell r="AX181">
            <v>0</v>
          </cell>
          <cell r="AY181">
            <v>1000000</v>
          </cell>
          <cell r="AZ181">
            <v>13500000</v>
          </cell>
        </row>
        <row r="182">
          <cell r="AU182" t="str">
            <v>18-204-ASH</v>
          </cell>
          <cell r="AV182">
            <v>15500000</v>
          </cell>
          <cell r="AW182">
            <v>0</v>
          </cell>
          <cell r="AX182">
            <v>0</v>
          </cell>
          <cell r="AY182">
            <v>0</v>
          </cell>
          <cell r="AZ182">
            <v>15500000</v>
          </cell>
        </row>
        <row r="183">
          <cell r="AU183" t="str">
            <v>18-203-HCPC</v>
          </cell>
          <cell r="AV183">
            <v>6000000</v>
          </cell>
          <cell r="AW183">
            <v>0</v>
          </cell>
          <cell r="AX183">
            <v>0</v>
          </cell>
          <cell r="AY183">
            <v>0</v>
          </cell>
          <cell r="AZ183">
            <v>6000000</v>
          </cell>
        </row>
        <row r="184">
          <cell r="AU184" t="str">
            <v>18-202-KSH</v>
          </cell>
          <cell r="AV184">
            <v>1500000</v>
          </cell>
          <cell r="AW184">
            <v>962125.2</v>
          </cell>
          <cell r="AX184">
            <v>0</v>
          </cell>
          <cell r="AY184">
            <v>962125.2</v>
          </cell>
          <cell r="AZ184">
            <v>537874.80000000005</v>
          </cell>
        </row>
        <row r="185">
          <cell r="AU185" t="str">
            <v>18-201-RSH</v>
          </cell>
          <cell r="AV185">
            <v>9000000</v>
          </cell>
          <cell r="AW185">
            <v>0</v>
          </cell>
          <cell r="AX185">
            <v>0</v>
          </cell>
          <cell r="AY185">
            <v>0</v>
          </cell>
          <cell r="AZ185">
            <v>9000000</v>
          </cell>
        </row>
        <row r="186">
          <cell r="AU186"/>
          <cell r="AV186">
            <v>47000000</v>
          </cell>
          <cell r="AW186">
            <v>2445032.2000000002</v>
          </cell>
          <cell r="AX186">
            <v>0</v>
          </cell>
          <cell r="AY186">
            <v>2445032.2000000002</v>
          </cell>
          <cell r="AZ186">
            <v>44554967.799999997</v>
          </cell>
        </row>
        <row r="187">
          <cell r="AU187"/>
          <cell r="AV187">
            <v>205600000</v>
          </cell>
          <cell r="AW187">
            <v>8286835.8200000003</v>
          </cell>
          <cell r="AX187">
            <v>170218.25</v>
          </cell>
          <cell r="AY187">
            <v>8116617.5700000003</v>
          </cell>
          <cell r="AZ187">
            <v>197313164.18000001</v>
          </cell>
        </row>
        <row r="188">
          <cell r="AU188"/>
        </row>
        <row r="189">
          <cell r="AU189"/>
        </row>
        <row r="190">
          <cell r="AU190"/>
        </row>
        <row r="191">
          <cell r="AU191"/>
        </row>
        <row r="192">
          <cell r="AU192"/>
        </row>
        <row r="193">
          <cell r="AU193"/>
        </row>
        <row r="194">
          <cell r="AU194"/>
        </row>
        <row r="195">
          <cell r="AU195"/>
        </row>
        <row r="196">
          <cell r="AU196"/>
        </row>
        <row r="197">
          <cell r="AU197"/>
        </row>
        <row r="198">
          <cell r="AU198"/>
        </row>
        <row r="199">
          <cell r="AU199"/>
        </row>
        <row r="200">
          <cell r="AU200"/>
        </row>
        <row r="201">
          <cell r="AU201"/>
        </row>
        <row r="202">
          <cell r="AU202"/>
        </row>
        <row r="203">
          <cell r="AU203"/>
        </row>
        <row r="204">
          <cell r="AU204"/>
        </row>
        <row r="205">
          <cell r="AU205"/>
        </row>
        <row r="206">
          <cell r="AU206"/>
        </row>
        <row r="207">
          <cell r="AU207"/>
        </row>
        <row r="208">
          <cell r="AU208"/>
        </row>
        <row r="209">
          <cell r="AU209"/>
        </row>
        <row r="210">
          <cell r="AU210"/>
        </row>
        <row r="211">
          <cell r="AU211"/>
        </row>
        <row r="212">
          <cell r="AU212"/>
        </row>
        <row r="213">
          <cell r="AU213"/>
        </row>
        <row r="214">
          <cell r="AU214"/>
        </row>
        <row r="215">
          <cell r="AU215"/>
        </row>
        <row r="216">
          <cell r="AU216"/>
        </row>
        <row r="217">
          <cell r="AU217"/>
        </row>
        <row r="218">
          <cell r="AU218"/>
        </row>
        <row r="219">
          <cell r="AU219"/>
        </row>
        <row r="220">
          <cell r="AU220"/>
        </row>
        <row r="221">
          <cell r="AU221"/>
        </row>
        <row r="222">
          <cell r="AU222"/>
        </row>
        <row r="223">
          <cell r="AU223"/>
        </row>
        <row r="224">
          <cell r="AU224"/>
        </row>
        <row r="225">
          <cell r="AU225"/>
        </row>
        <row r="226">
          <cell r="AU226"/>
        </row>
        <row r="227">
          <cell r="AU227"/>
        </row>
        <row r="228">
          <cell r="AU228"/>
        </row>
        <row r="229">
          <cell r="AU229"/>
        </row>
        <row r="230">
          <cell r="AU230"/>
        </row>
        <row r="231">
          <cell r="AU231"/>
        </row>
        <row r="232">
          <cell r="AU232"/>
        </row>
        <row r="233">
          <cell r="AU233"/>
        </row>
        <row r="234">
          <cell r="AU234"/>
        </row>
        <row r="235">
          <cell r="AU235"/>
        </row>
        <row r="236">
          <cell r="AU236"/>
        </row>
        <row r="237">
          <cell r="AU237"/>
        </row>
        <row r="238">
          <cell r="AU238"/>
        </row>
        <row r="239">
          <cell r="AU239"/>
        </row>
        <row r="240">
          <cell r="AU240"/>
        </row>
        <row r="241">
          <cell r="AU241"/>
        </row>
        <row r="242">
          <cell r="AU242"/>
        </row>
        <row r="243">
          <cell r="AU243"/>
        </row>
        <row r="244">
          <cell r="AU244"/>
        </row>
        <row r="245">
          <cell r="AU245"/>
        </row>
        <row r="246">
          <cell r="AU246"/>
        </row>
        <row r="247">
          <cell r="AU247"/>
        </row>
        <row r="248">
          <cell r="AU248"/>
        </row>
        <row r="249">
          <cell r="AU249"/>
        </row>
        <row r="250">
          <cell r="AU250"/>
        </row>
        <row r="251">
          <cell r="AU251"/>
        </row>
        <row r="252">
          <cell r="AU252"/>
        </row>
        <row r="253">
          <cell r="AU253"/>
        </row>
        <row r="254">
          <cell r="AU254"/>
        </row>
        <row r="255">
          <cell r="AU255"/>
        </row>
        <row r="256">
          <cell r="AU256"/>
        </row>
        <row r="257">
          <cell r="AU257"/>
        </row>
        <row r="258">
          <cell r="AU258"/>
        </row>
        <row r="259">
          <cell r="AU259"/>
        </row>
        <row r="260">
          <cell r="AU260"/>
        </row>
        <row r="261">
          <cell r="AU261"/>
        </row>
        <row r="262">
          <cell r="AU262"/>
        </row>
        <row r="263">
          <cell r="AU263"/>
        </row>
        <row r="264">
          <cell r="AU264"/>
        </row>
        <row r="265">
          <cell r="AU265"/>
        </row>
        <row r="266">
          <cell r="AU266"/>
        </row>
        <row r="267">
          <cell r="AU267"/>
        </row>
        <row r="268">
          <cell r="AU268"/>
        </row>
        <row r="269">
          <cell r="AU269"/>
        </row>
        <row r="270">
          <cell r="AU270"/>
        </row>
        <row r="271">
          <cell r="AU271"/>
        </row>
        <row r="272">
          <cell r="AU272"/>
        </row>
        <row r="273">
          <cell r="AU273"/>
        </row>
        <row r="274">
          <cell r="AU274"/>
        </row>
        <row r="275">
          <cell r="AU275"/>
        </row>
        <row r="276">
          <cell r="AU276"/>
        </row>
        <row r="277">
          <cell r="AU277"/>
        </row>
        <row r="278">
          <cell r="AU278"/>
        </row>
        <row r="279">
          <cell r="AU279"/>
        </row>
        <row r="280">
          <cell r="AU280"/>
        </row>
        <row r="281">
          <cell r="AU281"/>
        </row>
        <row r="282">
          <cell r="AU282"/>
        </row>
        <row r="283">
          <cell r="AU283"/>
        </row>
        <row r="284">
          <cell r="AU284"/>
        </row>
        <row r="285">
          <cell r="AU285"/>
        </row>
        <row r="286">
          <cell r="AU286"/>
        </row>
        <row r="287">
          <cell r="AU287"/>
        </row>
        <row r="288">
          <cell r="AU288"/>
        </row>
        <row r="289">
          <cell r="AU289"/>
        </row>
        <row r="290">
          <cell r="AU290"/>
        </row>
        <row r="291">
          <cell r="AU291"/>
        </row>
        <row r="292">
          <cell r="AU292"/>
        </row>
        <row r="293">
          <cell r="AU293"/>
        </row>
        <row r="294">
          <cell r="AU294"/>
        </row>
        <row r="295">
          <cell r="AU295"/>
        </row>
        <row r="296">
          <cell r="AU296"/>
        </row>
        <row r="297">
          <cell r="AU297"/>
        </row>
      </sheetData>
      <sheetData sheetId="3" refreshError="1">
        <row r="1">
          <cell r="A1" t="str">
            <v>project_name</v>
          </cell>
          <cell r="B1" t="str">
            <v>agency</v>
          </cell>
          <cell r="C1" t="str">
            <v>project_title</v>
          </cell>
          <cell r="D1" t="str">
            <v>bdgt_revised</v>
          </cell>
          <cell r="E1" t="str">
            <v>cmmt_revised</v>
          </cell>
          <cell r="F1" t="str">
            <v>actuals_received</v>
          </cell>
          <cell r="G1" t="str">
            <v>title</v>
          </cell>
          <cell r="H1" t="str">
            <v>budget_item</v>
          </cell>
          <cell r="I1" t="str">
            <v>fund</v>
          </cell>
          <cell r="J1" t="str">
            <v>site_location</v>
          </cell>
        </row>
        <row r="2">
          <cell r="A2" t="str">
            <v>WCY-HHSC</v>
          </cell>
          <cell r="B2" t="str">
            <v>HHSC</v>
          </cell>
          <cell r="C2" t="str">
            <v>Waco Transfer Project 18-19</v>
          </cell>
          <cell r="D2">
            <v>38847</v>
          </cell>
          <cell r="E2">
            <v>0</v>
          </cell>
          <cell r="F2">
            <v>0</v>
          </cell>
          <cell r="G2" t="str">
            <v>Agency Admin.</v>
          </cell>
          <cell r="H2">
            <v>6</v>
          </cell>
          <cell r="I2" t="str">
            <v>WCY18</v>
          </cell>
          <cell r="J2"/>
        </row>
        <row r="3">
          <cell r="A3" t="str">
            <v>WCY-HHSC</v>
          </cell>
          <cell r="B3" t="str">
            <v>HHSC</v>
          </cell>
          <cell r="C3" t="str">
            <v>Waco Transfer Project 18-19</v>
          </cell>
          <cell r="D3">
            <v>28745</v>
          </cell>
          <cell r="E3">
            <v>0</v>
          </cell>
          <cell r="F3">
            <v>0</v>
          </cell>
          <cell r="G3" t="str">
            <v>Agency Admin.</v>
          </cell>
          <cell r="H3">
            <v>6</v>
          </cell>
          <cell r="I3" t="str">
            <v>WCY19</v>
          </cell>
          <cell r="J3"/>
        </row>
        <row r="4">
          <cell r="A4" t="str">
            <v>1900-HHSC</v>
          </cell>
          <cell r="B4" t="str">
            <v>HHSC</v>
          </cell>
          <cell r="C4" t="str">
            <v>ESF Transfer Project</v>
          </cell>
          <cell r="D4">
            <v>1885714</v>
          </cell>
          <cell r="E4">
            <v>0</v>
          </cell>
          <cell r="F4">
            <v>0</v>
          </cell>
          <cell r="G4" t="str">
            <v>Agency Admin.</v>
          </cell>
          <cell r="H4">
            <v>6</v>
          </cell>
          <cell r="I4" t="str">
            <v>ESF19A</v>
          </cell>
          <cell r="J4"/>
        </row>
        <row r="5">
          <cell r="A5" t="str">
            <v>1900-HHSC</v>
          </cell>
          <cell r="B5" t="str">
            <v>HHSC</v>
          </cell>
          <cell r="C5" t="str">
            <v>ESF Transfer Project</v>
          </cell>
          <cell r="D5">
            <v>1868173</v>
          </cell>
          <cell r="E5">
            <v>0</v>
          </cell>
          <cell r="F5">
            <v>0</v>
          </cell>
          <cell r="G5" t="str">
            <v>Agency Admin.</v>
          </cell>
          <cell r="H5">
            <v>6</v>
          </cell>
          <cell r="I5" t="str">
            <v>ESF19B</v>
          </cell>
          <cell r="J5"/>
        </row>
        <row r="6">
          <cell r="A6" t="str">
            <v>1900-HHSC</v>
          </cell>
          <cell r="B6" t="str">
            <v>HHSC</v>
          </cell>
          <cell r="C6" t="str">
            <v>ESF Transfer Project</v>
          </cell>
          <cell r="D6">
            <v>814426</v>
          </cell>
          <cell r="E6">
            <v>0</v>
          </cell>
          <cell r="F6">
            <v>0</v>
          </cell>
          <cell r="G6" t="str">
            <v>Contingency</v>
          </cell>
          <cell r="H6">
            <v>9</v>
          </cell>
          <cell r="I6" t="str">
            <v>ESF19B</v>
          </cell>
          <cell r="J6"/>
        </row>
        <row r="7">
          <cell r="A7" t="str">
            <v>1800-HHSC</v>
          </cell>
          <cell r="B7" t="str">
            <v>HHSC</v>
          </cell>
          <cell r="C7" t="str">
            <v>ESF Transfer Project</v>
          </cell>
          <cell r="D7">
            <v>1857143</v>
          </cell>
          <cell r="E7">
            <v>0</v>
          </cell>
          <cell r="F7">
            <v>0</v>
          </cell>
          <cell r="G7" t="str">
            <v>Agency Admin.</v>
          </cell>
          <cell r="H7">
            <v>6</v>
          </cell>
          <cell r="I7" t="str">
            <v>ESF18A</v>
          </cell>
          <cell r="J7"/>
        </row>
        <row r="8">
          <cell r="A8" t="str">
            <v>1800-HHSC</v>
          </cell>
          <cell r="B8" t="str">
            <v>HHSC</v>
          </cell>
          <cell r="C8" t="str">
            <v>ESF Transfer Project</v>
          </cell>
          <cell r="D8">
            <v>0</v>
          </cell>
          <cell r="E8">
            <v>0</v>
          </cell>
          <cell r="F8">
            <v>0</v>
          </cell>
          <cell r="G8" t="str">
            <v>Contingency</v>
          </cell>
          <cell r="H8">
            <v>9</v>
          </cell>
          <cell r="I8" t="str">
            <v>ESF18A</v>
          </cell>
          <cell r="J8"/>
        </row>
        <row r="9">
          <cell r="A9" t="str">
            <v>1800-HHSC</v>
          </cell>
          <cell r="B9" t="str">
            <v>HHSC</v>
          </cell>
          <cell r="C9" t="str">
            <v>ESF Transfer Project</v>
          </cell>
          <cell r="D9">
            <v>1867949</v>
          </cell>
          <cell r="E9">
            <v>0</v>
          </cell>
          <cell r="F9">
            <v>0</v>
          </cell>
          <cell r="G9" t="str">
            <v>Agency Admin.</v>
          </cell>
          <cell r="H9">
            <v>6</v>
          </cell>
          <cell r="I9" t="str">
            <v>ESF18B</v>
          </cell>
          <cell r="J9"/>
        </row>
        <row r="10">
          <cell r="A10" t="str">
            <v>1800-HHSC</v>
          </cell>
          <cell r="B10" t="str">
            <v>HHSC</v>
          </cell>
          <cell r="C10" t="str">
            <v>ESF Transfer Project</v>
          </cell>
          <cell r="D10">
            <v>0</v>
          </cell>
          <cell r="E10">
            <v>0</v>
          </cell>
          <cell r="F10">
            <v>0</v>
          </cell>
          <cell r="G10" t="str">
            <v>Contingency</v>
          </cell>
          <cell r="H10">
            <v>9</v>
          </cell>
          <cell r="I10" t="str">
            <v>ESF18B</v>
          </cell>
          <cell r="J10"/>
        </row>
        <row r="11">
          <cell r="A11" t="str">
            <v>18-402-TCD</v>
          </cell>
          <cell r="B11" t="str">
            <v>DSHS</v>
          </cell>
          <cell r="C11" t="str">
            <v>Roof Repairs and Replacements</v>
          </cell>
          <cell r="D11">
            <v>776227.67</v>
          </cell>
          <cell r="E11">
            <v>0</v>
          </cell>
          <cell r="F11">
            <v>0</v>
          </cell>
          <cell r="G11" t="str">
            <v>Contingency</v>
          </cell>
          <cell r="H11">
            <v>9</v>
          </cell>
          <cell r="I11" t="str">
            <v>TCD18</v>
          </cell>
          <cell r="J11" t="str">
            <v>Texas Center for Infectious Disease</v>
          </cell>
        </row>
        <row r="12">
          <cell r="A12" t="str">
            <v>18-401-TCD</v>
          </cell>
          <cell r="B12" t="str">
            <v>DSHS</v>
          </cell>
          <cell r="C12" t="str">
            <v>Interior Renovation</v>
          </cell>
          <cell r="D12">
            <v>607019.18999999994</v>
          </cell>
          <cell r="E12">
            <v>0</v>
          </cell>
          <cell r="F12">
            <v>0</v>
          </cell>
          <cell r="G12" t="str">
            <v>Contingency</v>
          </cell>
          <cell r="H12">
            <v>9</v>
          </cell>
          <cell r="I12" t="str">
            <v>TCD18</v>
          </cell>
          <cell r="J12" t="str">
            <v>Texas Center for Infectious Disease</v>
          </cell>
        </row>
        <row r="13">
          <cell r="A13" t="str">
            <v>18-206-SAH</v>
          </cell>
          <cell r="B13" t="str">
            <v>HHSC</v>
          </cell>
          <cell r="C13" t="str">
            <v>Building Renovations</v>
          </cell>
          <cell r="D13">
            <v>0</v>
          </cell>
          <cell r="E13">
            <v>0</v>
          </cell>
          <cell r="F13">
            <v>0</v>
          </cell>
          <cell r="G13" t="str">
            <v>Construction</v>
          </cell>
          <cell r="H13">
            <v>1</v>
          </cell>
          <cell r="I13" t="str">
            <v>NCPRE18</v>
          </cell>
          <cell r="J13" t="str">
            <v>San Antonio State Hospital</v>
          </cell>
        </row>
        <row r="14">
          <cell r="A14" t="str">
            <v>18-206-SAH</v>
          </cell>
          <cell r="B14" t="str">
            <v>HHSC</v>
          </cell>
          <cell r="C14" t="str">
            <v>Building Renovations</v>
          </cell>
          <cell r="D14">
            <v>482907</v>
          </cell>
          <cell r="E14">
            <v>482907</v>
          </cell>
          <cell r="F14">
            <v>0</v>
          </cell>
          <cell r="G14" t="str">
            <v>Arch. &amp; Eng.</v>
          </cell>
          <cell r="H14">
            <v>2</v>
          </cell>
          <cell r="I14" t="str">
            <v>NCPRE18</v>
          </cell>
          <cell r="J14" t="str">
            <v>San Antonio State Hospital</v>
          </cell>
        </row>
        <row r="15">
          <cell r="A15" t="str">
            <v>18-206-SAH</v>
          </cell>
          <cell r="B15" t="str">
            <v>HHSC</v>
          </cell>
          <cell r="C15" t="str">
            <v>Building Renovations</v>
          </cell>
          <cell r="D15">
            <v>17093</v>
          </cell>
          <cell r="E15">
            <v>0</v>
          </cell>
          <cell r="F15">
            <v>0</v>
          </cell>
          <cell r="G15" t="str">
            <v>Contingency</v>
          </cell>
          <cell r="H15">
            <v>9</v>
          </cell>
          <cell r="I15" t="str">
            <v>NCPRE18</v>
          </cell>
          <cell r="J15" t="str">
            <v>San Antonio State Hospital</v>
          </cell>
        </row>
        <row r="16">
          <cell r="A16" t="str">
            <v>18-205-SAH</v>
          </cell>
          <cell r="B16" t="str">
            <v>HHSC</v>
          </cell>
          <cell r="C16" t="str">
            <v>New Hospital</v>
          </cell>
          <cell r="D16">
            <v>14500000</v>
          </cell>
          <cell r="E16">
            <v>1000000</v>
          </cell>
          <cell r="F16">
            <v>0</v>
          </cell>
          <cell r="G16" t="str">
            <v>Contingency</v>
          </cell>
          <cell r="H16">
            <v>9</v>
          </cell>
          <cell r="I16" t="str">
            <v>NCPRE18</v>
          </cell>
          <cell r="J16" t="str">
            <v>San Antonio State Hospital</v>
          </cell>
        </row>
        <row r="17">
          <cell r="A17" t="str">
            <v>18-204-ASH</v>
          </cell>
          <cell r="B17" t="str">
            <v>HHSC</v>
          </cell>
          <cell r="C17" t="str">
            <v>New Hospital</v>
          </cell>
          <cell r="D17">
            <v>15500000</v>
          </cell>
          <cell r="E17">
            <v>0</v>
          </cell>
          <cell r="F17">
            <v>0</v>
          </cell>
          <cell r="G17" t="str">
            <v>Contingency</v>
          </cell>
          <cell r="H17">
            <v>9</v>
          </cell>
          <cell r="I17" t="str">
            <v>NCPRE18</v>
          </cell>
          <cell r="J17" t="str">
            <v>Austin State Hospital</v>
          </cell>
        </row>
        <row r="18">
          <cell r="A18" t="str">
            <v>18-203-HCPC</v>
          </cell>
          <cell r="B18" t="str">
            <v>HHSC</v>
          </cell>
          <cell r="C18" t="str">
            <v>HCPC Continuity of Care Hospital</v>
          </cell>
          <cell r="D18">
            <v>6000000</v>
          </cell>
          <cell r="E18">
            <v>0</v>
          </cell>
          <cell r="F18">
            <v>0</v>
          </cell>
          <cell r="G18" t="str">
            <v>Contingency</v>
          </cell>
          <cell r="H18">
            <v>9</v>
          </cell>
          <cell r="I18" t="str">
            <v>NCPRE18</v>
          </cell>
          <cell r="J18"/>
        </row>
        <row r="19">
          <cell r="A19" t="str">
            <v>18-202-KSH</v>
          </cell>
          <cell r="B19" t="str">
            <v>HHSC</v>
          </cell>
          <cell r="C19" t="str">
            <v>Maximum Security Unit Renovations</v>
          </cell>
          <cell r="D19">
            <v>962125.2</v>
          </cell>
          <cell r="E19">
            <v>962125.2</v>
          </cell>
          <cell r="F19">
            <v>0</v>
          </cell>
          <cell r="G19" t="str">
            <v>Arch. &amp; Eng.</v>
          </cell>
          <cell r="H19">
            <v>2</v>
          </cell>
          <cell r="I19" t="str">
            <v>NCPRE18</v>
          </cell>
          <cell r="J19" t="str">
            <v>Kerrville State Hospital</v>
          </cell>
        </row>
        <row r="20">
          <cell r="A20" t="str">
            <v>18-202-KSH</v>
          </cell>
          <cell r="B20" t="str">
            <v>HHSC</v>
          </cell>
          <cell r="C20" t="str">
            <v>Maximum Security Unit Renovations</v>
          </cell>
          <cell r="D20">
            <v>537874.80000000005</v>
          </cell>
          <cell r="E20">
            <v>0</v>
          </cell>
          <cell r="F20">
            <v>0</v>
          </cell>
          <cell r="G20" t="str">
            <v>Contingency</v>
          </cell>
          <cell r="H20">
            <v>9</v>
          </cell>
          <cell r="I20" t="str">
            <v>NCPRE18</v>
          </cell>
          <cell r="J20" t="str">
            <v>Kerrville State Hospital</v>
          </cell>
        </row>
        <row r="21">
          <cell r="A21" t="str">
            <v>18-201-RSH</v>
          </cell>
          <cell r="B21" t="str">
            <v>HHSC</v>
          </cell>
          <cell r="C21" t="str">
            <v>New Hospital</v>
          </cell>
          <cell r="D21">
            <v>9000000</v>
          </cell>
          <cell r="E21">
            <v>0</v>
          </cell>
          <cell r="F21">
            <v>0</v>
          </cell>
          <cell r="G21" t="str">
            <v>Contingency</v>
          </cell>
          <cell r="H21">
            <v>9</v>
          </cell>
          <cell r="I21" t="str">
            <v>NCPRE18</v>
          </cell>
          <cell r="J21" t="str">
            <v>Rusk State Hospital</v>
          </cell>
        </row>
        <row r="22">
          <cell r="A22" t="str">
            <v>18-137-SAL</v>
          </cell>
          <cell r="B22" t="str">
            <v>HHSC</v>
          </cell>
          <cell r="C22" t="str">
            <v>Chiller Replacement</v>
          </cell>
          <cell r="D22">
            <v>121605</v>
          </cell>
          <cell r="E22">
            <v>0</v>
          </cell>
          <cell r="F22">
            <v>0</v>
          </cell>
          <cell r="G22" t="str">
            <v>Contingency</v>
          </cell>
          <cell r="H22">
            <v>9</v>
          </cell>
          <cell r="I22" t="str">
            <v>ESF18A</v>
          </cell>
          <cell r="J22" t="str">
            <v>San Antonio State Supported Living Center</v>
          </cell>
        </row>
        <row r="23">
          <cell r="A23" t="str">
            <v>18-136-DLC</v>
          </cell>
          <cell r="B23" t="str">
            <v>HHSC</v>
          </cell>
          <cell r="C23" t="str">
            <v>Climate Control Retrofit</v>
          </cell>
          <cell r="D23">
            <v>0</v>
          </cell>
          <cell r="E23">
            <v>0</v>
          </cell>
          <cell r="F23">
            <v>0</v>
          </cell>
          <cell r="G23" t="str">
            <v>Construction</v>
          </cell>
          <cell r="H23">
            <v>1</v>
          </cell>
          <cell r="I23" t="str">
            <v>ESF18A</v>
          </cell>
          <cell r="J23" t="str">
            <v>Denton State Supported Living Center</v>
          </cell>
        </row>
        <row r="24">
          <cell r="A24" t="str">
            <v>18-136-DLC</v>
          </cell>
          <cell r="B24" t="str">
            <v>HHSC</v>
          </cell>
          <cell r="C24" t="str">
            <v>Climate Control Retrofit</v>
          </cell>
          <cell r="D24">
            <v>0</v>
          </cell>
          <cell r="E24">
            <v>0</v>
          </cell>
          <cell r="F24">
            <v>0</v>
          </cell>
          <cell r="G24" t="str">
            <v>Arch. &amp; Eng.</v>
          </cell>
          <cell r="H24">
            <v>2</v>
          </cell>
          <cell r="I24" t="str">
            <v>ESF18A</v>
          </cell>
          <cell r="J24" t="str">
            <v>Denton State Supported Living Center</v>
          </cell>
        </row>
        <row r="25">
          <cell r="A25" t="str">
            <v>18-136-DLC</v>
          </cell>
          <cell r="B25" t="str">
            <v>HHSC</v>
          </cell>
          <cell r="C25" t="str">
            <v>Climate Control Retrofit</v>
          </cell>
          <cell r="D25">
            <v>217680</v>
          </cell>
          <cell r="E25">
            <v>0</v>
          </cell>
          <cell r="F25">
            <v>0</v>
          </cell>
          <cell r="G25" t="str">
            <v>Contingency</v>
          </cell>
          <cell r="H25">
            <v>9</v>
          </cell>
          <cell r="I25" t="str">
            <v>ESF18A</v>
          </cell>
          <cell r="J25" t="str">
            <v>Denton State Supported Living Center</v>
          </cell>
        </row>
        <row r="26">
          <cell r="A26" t="str">
            <v>18-135-DLC</v>
          </cell>
          <cell r="B26" t="str">
            <v>HHSC</v>
          </cell>
          <cell r="C26" t="str">
            <v>New Guardhouse</v>
          </cell>
          <cell r="D26">
            <v>192200</v>
          </cell>
          <cell r="E26">
            <v>0</v>
          </cell>
          <cell r="F26">
            <v>0</v>
          </cell>
          <cell r="G26" t="str">
            <v>Contingency</v>
          </cell>
          <cell r="H26">
            <v>9</v>
          </cell>
          <cell r="I26" t="str">
            <v>ESF18A</v>
          </cell>
          <cell r="J26" t="str">
            <v>Denton State Supported Living Center</v>
          </cell>
        </row>
        <row r="27">
          <cell r="A27" t="str">
            <v>18-134-SGL</v>
          </cell>
          <cell r="B27" t="str">
            <v>HHSC</v>
          </cell>
          <cell r="C27" t="str">
            <v>Chiller Controls</v>
          </cell>
          <cell r="D27">
            <v>70400</v>
          </cell>
          <cell r="E27">
            <v>70400</v>
          </cell>
          <cell r="F27">
            <v>0</v>
          </cell>
          <cell r="G27" t="str">
            <v>Construction</v>
          </cell>
          <cell r="H27">
            <v>1</v>
          </cell>
          <cell r="I27" t="str">
            <v>ESF18A</v>
          </cell>
          <cell r="J27" t="str">
            <v>San Angelo State Supported Living Center</v>
          </cell>
        </row>
        <row r="28">
          <cell r="A28" t="str">
            <v>18-134-SGL</v>
          </cell>
          <cell r="B28" t="str">
            <v>HHSC</v>
          </cell>
          <cell r="C28" t="str">
            <v>Chiller Controls</v>
          </cell>
          <cell r="D28">
            <v>0</v>
          </cell>
          <cell r="E28">
            <v>0</v>
          </cell>
          <cell r="F28">
            <v>0</v>
          </cell>
          <cell r="G28" t="str">
            <v>Contingency</v>
          </cell>
          <cell r="H28">
            <v>9</v>
          </cell>
          <cell r="I28" t="str">
            <v>ESF18A</v>
          </cell>
          <cell r="J28" t="str">
            <v>San Angelo State Supported Living Center</v>
          </cell>
        </row>
        <row r="29">
          <cell r="A29" t="str">
            <v>18-133-SAL</v>
          </cell>
          <cell r="B29" t="str">
            <v>HHSC</v>
          </cell>
          <cell r="C29" t="str">
            <v>Sanitary Sewer Line Replacement</v>
          </cell>
          <cell r="D29">
            <v>759303</v>
          </cell>
          <cell r="E29">
            <v>0</v>
          </cell>
          <cell r="F29">
            <v>0</v>
          </cell>
          <cell r="G29" t="str">
            <v>Contingency</v>
          </cell>
          <cell r="H29">
            <v>9</v>
          </cell>
          <cell r="I29" t="str">
            <v>ESF18A</v>
          </cell>
          <cell r="J29" t="str">
            <v>San Antonio State Supported Living Center</v>
          </cell>
        </row>
        <row r="30">
          <cell r="A30" t="str">
            <v>18-133-SAL</v>
          </cell>
          <cell r="B30" t="str">
            <v>HHSC</v>
          </cell>
          <cell r="C30" t="str">
            <v>Sanitary Sewer Line Replacement</v>
          </cell>
          <cell r="D30">
            <v>771853</v>
          </cell>
          <cell r="E30">
            <v>0</v>
          </cell>
          <cell r="F30">
            <v>0</v>
          </cell>
          <cell r="G30" t="str">
            <v>Contingency</v>
          </cell>
          <cell r="H30">
            <v>9</v>
          </cell>
          <cell r="I30" t="str">
            <v>ESF19A</v>
          </cell>
          <cell r="J30" t="str">
            <v>San Antonio State Supported Living Center</v>
          </cell>
        </row>
        <row r="31">
          <cell r="A31" t="str">
            <v>18-132-SAL</v>
          </cell>
          <cell r="B31" t="str">
            <v>HHSC</v>
          </cell>
          <cell r="C31" t="str">
            <v>Exterior Building Renovation and Emergency Generator Installation</v>
          </cell>
          <cell r="D31">
            <v>301243</v>
          </cell>
          <cell r="E31">
            <v>0</v>
          </cell>
          <cell r="F31">
            <v>0</v>
          </cell>
          <cell r="G31" t="str">
            <v>Contingency</v>
          </cell>
          <cell r="H31">
            <v>9</v>
          </cell>
          <cell r="I31" t="str">
            <v>ESF18A</v>
          </cell>
          <cell r="J31" t="str">
            <v>San Antonio State Supported Living Center</v>
          </cell>
        </row>
        <row r="32">
          <cell r="A32" t="str">
            <v>18-132-SAL</v>
          </cell>
          <cell r="B32" t="str">
            <v>HHSC</v>
          </cell>
          <cell r="C32" t="str">
            <v>Exterior Building Renovation and Emergency Generator Installation</v>
          </cell>
          <cell r="D32">
            <v>306222</v>
          </cell>
          <cell r="E32">
            <v>0</v>
          </cell>
          <cell r="F32">
            <v>0</v>
          </cell>
          <cell r="G32" t="str">
            <v>Contingency</v>
          </cell>
          <cell r="H32">
            <v>9</v>
          </cell>
          <cell r="I32" t="str">
            <v>ESF19A</v>
          </cell>
          <cell r="J32" t="str">
            <v>San Antonio State Supported Living Center</v>
          </cell>
        </row>
        <row r="33">
          <cell r="A33" t="str">
            <v>18-131-SGL</v>
          </cell>
          <cell r="B33" t="str">
            <v>HHSC</v>
          </cell>
          <cell r="C33" t="str">
            <v>Emergency Generators &amp; Mechanical System Upgrade</v>
          </cell>
          <cell r="D33">
            <v>0</v>
          </cell>
          <cell r="E33">
            <v>0</v>
          </cell>
          <cell r="F33">
            <v>0</v>
          </cell>
          <cell r="G33" t="str">
            <v>Construction</v>
          </cell>
          <cell r="H33">
            <v>1</v>
          </cell>
          <cell r="I33" t="str">
            <v>ESF18A</v>
          </cell>
          <cell r="J33" t="str">
            <v>San Angelo State Supported Living Center</v>
          </cell>
        </row>
        <row r="34">
          <cell r="A34" t="str">
            <v>18-131-SGL</v>
          </cell>
          <cell r="B34" t="str">
            <v>HHSC</v>
          </cell>
          <cell r="C34" t="str">
            <v>Emergency Generators &amp; Mechanical System Upgrade</v>
          </cell>
          <cell r="D34">
            <v>113220</v>
          </cell>
          <cell r="E34">
            <v>113220</v>
          </cell>
          <cell r="F34">
            <v>0</v>
          </cell>
          <cell r="G34" t="str">
            <v>Arch. &amp; Eng.</v>
          </cell>
          <cell r="H34">
            <v>2</v>
          </cell>
          <cell r="I34" t="str">
            <v>ESF18A</v>
          </cell>
          <cell r="J34" t="str">
            <v>San Angelo State Supported Living Center</v>
          </cell>
        </row>
        <row r="35">
          <cell r="A35" t="str">
            <v>18-131-SGL</v>
          </cell>
          <cell r="B35" t="str">
            <v>HHSC</v>
          </cell>
          <cell r="C35" t="str">
            <v>Emergency Generators &amp; Mechanical System Upgrade</v>
          </cell>
          <cell r="D35">
            <v>661676</v>
          </cell>
          <cell r="E35">
            <v>0</v>
          </cell>
          <cell r="F35">
            <v>0</v>
          </cell>
          <cell r="G35" t="str">
            <v>Contingency</v>
          </cell>
          <cell r="H35">
            <v>9</v>
          </cell>
          <cell r="I35" t="str">
            <v>ESF18A</v>
          </cell>
          <cell r="J35" t="str">
            <v>San Angelo State Supported Living Center</v>
          </cell>
        </row>
        <row r="36">
          <cell r="A36" t="str">
            <v>18-131-SGL</v>
          </cell>
          <cell r="B36" t="str">
            <v>HHSC</v>
          </cell>
          <cell r="C36" t="str">
            <v>Emergency Generators &amp; Mechanical System Upgrade</v>
          </cell>
          <cell r="D36">
            <v>787704</v>
          </cell>
          <cell r="E36">
            <v>0</v>
          </cell>
          <cell r="F36">
            <v>0</v>
          </cell>
          <cell r="G36" t="str">
            <v>Contingency</v>
          </cell>
          <cell r="H36">
            <v>9</v>
          </cell>
          <cell r="I36" t="str">
            <v>ESF19A</v>
          </cell>
          <cell r="J36" t="str">
            <v>San Angelo State Supported Living Center</v>
          </cell>
        </row>
        <row r="37">
          <cell r="A37" t="str">
            <v>18-130-SGL</v>
          </cell>
          <cell r="B37" t="str">
            <v>HHSC</v>
          </cell>
          <cell r="C37" t="str">
            <v>Roof Repairs and Replacements</v>
          </cell>
          <cell r="D37">
            <v>477298</v>
          </cell>
          <cell r="E37">
            <v>0</v>
          </cell>
          <cell r="F37">
            <v>0</v>
          </cell>
          <cell r="G37" t="str">
            <v>Contingency</v>
          </cell>
          <cell r="H37">
            <v>9</v>
          </cell>
          <cell r="I37" t="str">
            <v>ESF18A</v>
          </cell>
          <cell r="J37" t="str">
            <v>San Angelo State Supported Living Center</v>
          </cell>
        </row>
        <row r="38">
          <cell r="A38" t="str">
            <v>18-130-SGL</v>
          </cell>
          <cell r="B38" t="str">
            <v>HHSC</v>
          </cell>
          <cell r="C38" t="str">
            <v>Roof Repairs and Replacements</v>
          </cell>
          <cell r="D38">
            <v>485187</v>
          </cell>
          <cell r="E38">
            <v>0</v>
          </cell>
          <cell r="F38">
            <v>0</v>
          </cell>
          <cell r="G38" t="str">
            <v>Contingency</v>
          </cell>
          <cell r="H38">
            <v>9</v>
          </cell>
          <cell r="I38" t="str">
            <v>ESF19A</v>
          </cell>
          <cell r="J38" t="str">
            <v>San Angelo State Supported Living Center</v>
          </cell>
        </row>
        <row r="39">
          <cell r="A39" t="str">
            <v>18-129-SGL</v>
          </cell>
          <cell r="B39" t="str">
            <v>HHSC</v>
          </cell>
          <cell r="C39" t="str">
            <v>Bathroom Renovations</v>
          </cell>
          <cell r="D39">
            <v>1381086</v>
          </cell>
          <cell r="E39">
            <v>0</v>
          </cell>
          <cell r="F39">
            <v>0</v>
          </cell>
          <cell r="G39" t="str">
            <v>Contingency</v>
          </cell>
          <cell r="H39">
            <v>9</v>
          </cell>
          <cell r="I39" t="str">
            <v>ESF18A</v>
          </cell>
          <cell r="J39" t="str">
            <v>San Angelo State Supported Living Center</v>
          </cell>
        </row>
        <row r="40">
          <cell r="A40" t="str">
            <v>18-129-SGL</v>
          </cell>
          <cell r="B40" t="str">
            <v>HHSC</v>
          </cell>
          <cell r="C40" t="str">
            <v>Bathroom Renovations</v>
          </cell>
          <cell r="D40">
            <v>1403914</v>
          </cell>
          <cell r="E40">
            <v>0</v>
          </cell>
          <cell r="F40">
            <v>0</v>
          </cell>
          <cell r="G40" t="str">
            <v>Contingency</v>
          </cell>
          <cell r="H40">
            <v>9</v>
          </cell>
          <cell r="I40" t="str">
            <v>ESF19A</v>
          </cell>
          <cell r="J40" t="str">
            <v>San Angelo State Supported Living Center</v>
          </cell>
        </row>
        <row r="41">
          <cell r="A41" t="str">
            <v>18-128-RLC</v>
          </cell>
          <cell r="B41" t="str">
            <v>HHSC</v>
          </cell>
          <cell r="C41" t="str">
            <v>Roof Repairs and Replacements</v>
          </cell>
          <cell r="D41">
            <v>1328631.18</v>
          </cell>
          <cell r="E41">
            <v>0</v>
          </cell>
          <cell r="F41">
            <v>0</v>
          </cell>
          <cell r="G41" t="str">
            <v>Contingency</v>
          </cell>
          <cell r="H41">
            <v>9</v>
          </cell>
          <cell r="I41" t="str">
            <v>ESF18A</v>
          </cell>
          <cell r="J41" t="str">
            <v>Richmond State Supported Living Center</v>
          </cell>
        </row>
        <row r="42">
          <cell r="A42" t="str">
            <v>18-128-RLC</v>
          </cell>
          <cell r="B42" t="str">
            <v>HHSC</v>
          </cell>
          <cell r="C42" t="str">
            <v>Roof Repairs and Replacements</v>
          </cell>
          <cell r="D42">
            <v>2478229</v>
          </cell>
          <cell r="E42">
            <v>0</v>
          </cell>
          <cell r="F42">
            <v>0</v>
          </cell>
          <cell r="G42" t="str">
            <v>Contingency</v>
          </cell>
          <cell r="H42">
            <v>9</v>
          </cell>
          <cell r="I42" t="str">
            <v>ESF19A</v>
          </cell>
          <cell r="J42" t="str">
            <v>Richmond State Supported Living Center</v>
          </cell>
        </row>
        <row r="43">
          <cell r="A43" t="str">
            <v>18-127-RLC</v>
          </cell>
          <cell r="B43" t="str">
            <v>HHSC</v>
          </cell>
          <cell r="C43" t="str">
            <v>Cooling Tower and Chiller Replacement</v>
          </cell>
          <cell r="D43">
            <v>376189</v>
          </cell>
          <cell r="E43">
            <v>0</v>
          </cell>
          <cell r="F43">
            <v>0</v>
          </cell>
          <cell r="G43" t="str">
            <v>Contingency</v>
          </cell>
          <cell r="H43">
            <v>9</v>
          </cell>
          <cell r="I43" t="str">
            <v>ESF18A</v>
          </cell>
          <cell r="J43" t="str">
            <v>Richmond State Supported Living Center</v>
          </cell>
        </row>
        <row r="44">
          <cell r="A44" t="str">
            <v>18-127-RLC</v>
          </cell>
          <cell r="B44" t="str">
            <v>HHSC</v>
          </cell>
          <cell r="C44" t="str">
            <v>Cooling Tower and Chiller Replacement</v>
          </cell>
          <cell r="D44">
            <v>382406</v>
          </cell>
          <cell r="E44">
            <v>0</v>
          </cell>
          <cell r="F44">
            <v>0</v>
          </cell>
          <cell r="G44" t="str">
            <v>Contingency</v>
          </cell>
          <cell r="H44">
            <v>9</v>
          </cell>
          <cell r="I44" t="str">
            <v>ESF19A</v>
          </cell>
          <cell r="J44" t="str">
            <v>Richmond State Supported Living Center</v>
          </cell>
        </row>
        <row r="45">
          <cell r="A45" t="str">
            <v>18-126-RLC</v>
          </cell>
          <cell r="B45" t="str">
            <v>HHSC</v>
          </cell>
          <cell r="C45" t="str">
            <v>Sanitary Sewer Line Replacement</v>
          </cell>
          <cell r="D45">
            <v>1222707</v>
          </cell>
          <cell r="E45">
            <v>0</v>
          </cell>
          <cell r="F45">
            <v>0</v>
          </cell>
          <cell r="G45" t="str">
            <v>Contingency</v>
          </cell>
          <cell r="H45">
            <v>9</v>
          </cell>
          <cell r="I45" t="str">
            <v>ESF18A</v>
          </cell>
          <cell r="J45" t="str">
            <v>Richmond State Supported Living Center</v>
          </cell>
        </row>
        <row r="46">
          <cell r="A46" t="str">
            <v>18-126-RLC</v>
          </cell>
          <cell r="B46" t="str">
            <v>HHSC</v>
          </cell>
          <cell r="C46" t="str">
            <v>Sanitary Sewer Line Replacement</v>
          </cell>
          <cell r="D46">
            <v>1242918</v>
          </cell>
          <cell r="E46">
            <v>0</v>
          </cell>
          <cell r="F46">
            <v>0</v>
          </cell>
          <cell r="G46" t="str">
            <v>Contingency</v>
          </cell>
          <cell r="H46">
            <v>9</v>
          </cell>
          <cell r="I46" t="str">
            <v>ESF19A</v>
          </cell>
          <cell r="J46" t="str">
            <v>Richmond State Supported Living Center</v>
          </cell>
        </row>
        <row r="47">
          <cell r="A47" t="str">
            <v>18-125-RLC</v>
          </cell>
          <cell r="B47" t="str">
            <v>HHSC</v>
          </cell>
          <cell r="C47" t="str">
            <v>Window Replacement</v>
          </cell>
          <cell r="D47">
            <v>428980</v>
          </cell>
          <cell r="E47">
            <v>0</v>
          </cell>
          <cell r="F47">
            <v>0</v>
          </cell>
          <cell r="G47" t="str">
            <v>Contingency</v>
          </cell>
          <cell r="H47">
            <v>9</v>
          </cell>
          <cell r="I47" t="str">
            <v>ESF18A</v>
          </cell>
          <cell r="J47" t="str">
            <v>Richmond State Supported Living Center</v>
          </cell>
        </row>
        <row r="48">
          <cell r="A48" t="str">
            <v>18-125-RLC</v>
          </cell>
          <cell r="B48" t="str">
            <v>HHSC</v>
          </cell>
          <cell r="C48" t="str">
            <v>Window Replacement</v>
          </cell>
          <cell r="D48">
            <v>436070</v>
          </cell>
          <cell r="E48">
            <v>0</v>
          </cell>
          <cell r="F48">
            <v>0</v>
          </cell>
          <cell r="G48" t="str">
            <v>Contingency</v>
          </cell>
          <cell r="H48">
            <v>9</v>
          </cell>
          <cell r="I48" t="str">
            <v>ESF19A</v>
          </cell>
          <cell r="J48" t="str">
            <v>Richmond State Supported Living Center</v>
          </cell>
        </row>
        <row r="49">
          <cell r="A49" t="str">
            <v>18-124-MLC</v>
          </cell>
          <cell r="B49" t="str">
            <v>HHSC</v>
          </cell>
          <cell r="C49" t="str">
            <v>Bathroom Renovation and Covered Walkway Replacement</v>
          </cell>
          <cell r="D49">
            <v>1849699</v>
          </cell>
          <cell r="E49">
            <v>0</v>
          </cell>
          <cell r="F49">
            <v>0</v>
          </cell>
          <cell r="G49" t="str">
            <v>Contingency</v>
          </cell>
          <cell r="H49">
            <v>9</v>
          </cell>
          <cell r="I49" t="str">
            <v>ESF18A</v>
          </cell>
          <cell r="J49" t="str">
            <v>Mexia State Supported Living Center</v>
          </cell>
        </row>
        <row r="50">
          <cell r="A50" t="str">
            <v>18-124-MLC</v>
          </cell>
          <cell r="B50" t="str">
            <v>HHSC</v>
          </cell>
          <cell r="C50" t="str">
            <v>Bathroom Renovation and Covered Walkway Replacement</v>
          </cell>
          <cell r="D50">
            <v>1880273</v>
          </cell>
          <cell r="E50">
            <v>0</v>
          </cell>
          <cell r="F50">
            <v>0</v>
          </cell>
          <cell r="G50" t="str">
            <v>Contingency</v>
          </cell>
          <cell r="H50">
            <v>9</v>
          </cell>
          <cell r="I50" t="str">
            <v>ESF19A</v>
          </cell>
          <cell r="J50" t="str">
            <v>Mexia State Supported Living Center</v>
          </cell>
        </row>
        <row r="51">
          <cell r="A51" t="str">
            <v>18-123-MLC</v>
          </cell>
          <cell r="B51" t="str">
            <v>HHSC</v>
          </cell>
          <cell r="C51" t="str">
            <v>Emergency Generator, Vent Hood Fire Suppression and Boiler and Water System Replacement</v>
          </cell>
          <cell r="D51">
            <v>1654425</v>
          </cell>
          <cell r="E51">
            <v>0</v>
          </cell>
          <cell r="F51">
            <v>0</v>
          </cell>
          <cell r="G51" t="str">
            <v>Contingency</v>
          </cell>
          <cell r="H51">
            <v>9</v>
          </cell>
          <cell r="I51" t="str">
            <v>ESF18A</v>
          </cell>
          <cell r="J51" t="str">
            <v>Mexia State Supported Living Center</v>
          </cell>
        </row>
        <row r="52">
          <cell r="A52" t="str">
            <v>18-123-MLC</v>
          </cell>
          <cell r="B52" t="str">
            <v>HHSC</v>
          </cell>
          <cell r="C52" t="str">
            <v>Emergency Generator, Vent Hood Fire Suppression and Boiler and Water System Replacement</v>
          </cell>
          <cell r="D52">
            <v>1681770</v>
          </cell>
          <cell r="E52">
            <v>0</v>
          </cell>
          <cell r="F52">
            <v>0</v>
          </cell>
          <cell r="G52" t="str">
            <v>Contingency</v>
          </cell>
          <cell r="H52">
            <v>9</v>
          </cell>
          <cell r="I52" t="str">
            <v>ESF19A</v>
          </cell>
          <cell r="J52" t="str">
            <v>Mexia State Supported Living Center</v>
          </cell>
        </row>
        <row r="53">
          <cell r="A53" t="str">
            <v>18-122-LFL</v>
          </cell>
          <cell r="B53" t="str">
            <v>HHSC</v>
          </cell>
          <cell r="C53" t="str">
            <v>Roof Repairs and Replacements</v>
          </cell>
          <cell r="D53">
            <v>283904</v>
          </cell>
          <cell r="E53">
            <v>0</v>
          </cell>
          <cell r="F53">
            <v>0</v>
          </cell>
          <cell r="G53" t="str">
            <v>Contingency</v>
          </cell>
          <cell r="H53">
            <v>9</v>
          </cell>
          <cell r="I53" t="str">
            <v>ESF18A</v>
          </cell>
          <cell r="J53" t="str">
            <v>Lufkin State Supported Living Center</v>
          </cell>
        </row>
        <row r="54">
          <cell r="A54" t="str">
            <v>18-122-LFL</v>
          </cell>
          <cell r="B54" t="str">
            <v>HHSC</v>
          </cell>
          <cell r="C54" t="str">
            <v>Roof Repairs and Replacements</v>
          </cell>
          <cell r="D54">
            <v>288596</v>
          </cell>
          <cell r="E54">
            <v>0</v>
          </cell>
          <cell r="F54">
            <v>0</v>
          </cell>
          <cell r="G54" t="str">
            <v>Contingency</v>
          </cell>
          <cell r="H54">
            <v>9</v>
          </cell>
          <cell r="I54" t="str">
            <v>ESF19A</v>
          </cell>
          <cell r="J54" t="str">
            <v>Lufkin State Supported Living Center</v>
          </cell>
        </row>
        <row r="55">
          <cell r="A55" t="str">
            <v>18-121-LFL</v>
          </cell>
          <cell r="B55" t="str">
            <v>HHSC</v>
          </cell>
          <cell r="C55" t="str">
            <v>Fuel Tank Installation</v>
          </cell>
          <cell r="D55">
            <v>290350</v>
          </cell>
          <cell r="E55">
            <v>0</v>
          </cell>
          <cell r="F55">
            <v>0</v>
          </cell>
          <cell r="G55" t="str">
            <v>Contingency</v>
          </cell>
          <cell r="H55">
            <v>9</v>
          </cell>
          <cell r="I55" t="str">
            <v>ESF18A</v>
          </cell>
          <cell r="J55" t="str">
            <v>Lufkin State Supported Living Center</v>
          </cell>
        </row>
        <row r="56">
          <cell r="A56" t="str">
            <v>18-121-LFL</v>
          </cell>
          <cell r="B56" t="str">
            <v>HHSC</v>
          </cell>
          <cell r="C56" t="str">
            <v>Fuel Tank Installation</v>
          </cell>
          <cell r="D56">
            <v>295150</v>
          </cell>
          <cell r="E56">
            <v>0</v>
          </cell>
          <cell r="F56">
            <v>0</v>
          </cell>
          <cell r="G56" t="str">
            <v>Contingency</v>
          </cell>
          <cell r="H56">
            <v>9</v>
          </cell>
          <cell r="I56" t="str">
            <v>ESF19A</v>
          </cell>
          <cell r="J56" t="str">
            <v>Lufkin State Supported Living Center</v>
          </cell>
        </row>
        <row r="57">
          <cell r="A57" t="str">
            <v>18-120-LFL</v>
          </cell>
          <cell r="B57" t="str">
            <v>HHSC</v>
          </cell>
          <cell r="C57" t="str">
            <v>Bathroom Renovations</v>
          </cell>
          <cell r="D57">
            <v>1046600</v>
          </cell>
          <cell r="E57">
            <v>0</v>
          </cell>
          <cell r="F57">
            <v>0</v>
          </cell>
          <cell r="G57" t="str">
            <v>Contingency</v>
          </cell>
          <cell r="H57">
            <v>9</v>
          </cell>
          <cell r="I57" t="str">
            <v>ESF18A</v>
          </cell>
          <cell r="J57" t="str">
            <v>Lufkin State Supported Living Center</v>
          </cell>
        </row>
        <row r="58">
          <cell r="A58" t="str">
            <v>18-120-LFL</v>
          </cell>
          <cell r="B58" t="str">
            <v>HHSC</v>
          </cell>
          <cell r="C58" t="str">
            <v>Bathroom Renovations</v>
          </cell>
          <cell r="D58">
            <v>1063900</v>
          </cell>
          <cell r="E58">
            <v>0</v>
          </cell>
          <cell r="F58">
            <v>0</v>
          </cell>
          <cell r="G58" t="str">
            <v>Contingency</v>
          </cell>
          <cell r="H58">
            <v>9</v>
          </cell>
          <cell r="I58" t="str">
            <v>ESF19A</v>
          </cell>
          <cell r="J58" t="str">
            <v>Lufkin State Supported Living Center</v>
          </cell>
        </row>
        <row r="59">
          <cell r="A59" t="str">
            <v>18-119-LBL</v>
          </cell>
          <cell r="B59" t="str">
            <v>HHSC</v>
          </cell>
          <cell r="C59" t="str">
            <v>HVAC, Plumbing Renovations, and Ceiling Replacement</v>
          </cell>
          <cell r="D59">
            <v>4198047</v>
          </cell>
          <cell r="E59">
            <v>0</v>
          </cell>
          <cell r="F59">
            <v>0</v>
          </cell>
          <cell r="G59" t="str">
            <v>Contingency</v>
          </cell>
          <cell r="H59">
            <v>9</v>
          </cell>
          <cell r="I59" t="str">
            <v>ESF18A</v>
          </cell>
          <cell r="J59" t="str">
            <v>Lubbock State Supported Living Center</v>
          </cell>
        </row>
        <row r="60">
          <cell r="A60" t="str">
            <v>18-119-LBL</v>
          </cell>
          <cell r="B60" t="str">
            <v>HHSC</v>
          </cell>
          <cell r="C60" t="str">
            <v>HVAC, Plumbing Renovations, and Ceiling Replacement</v>
          </cell>
          <cell r="D60">
            <v>4267437</v>
          </cell>
          <cell r="E60">
            <v>0</v>
          </cell>
          <cell r="F60">
            <v>0</v>
          </cell>
          <cell r="G60" t="str">
            <v>Contingency</v>
          </cell>
          <cell r="H60">
            <v>9</v>
          </cell>
          <cell r="I60" t="str">
            <v>ESF19A</v>
          </cell>
          <cell r="J60" t="str">
            <v>Lubbock State Supported Living Center</v>
          </cell>
        </row>
        <row r="61">
          <cell r="A61" t="str">
            <v>18-118-ELC</v>
          </cell>
          <cell r="B61" t="str">
            <v>HHSC</v>
          </cell>
          <cell r="C61" t="str">
            <v>Building and Patio Renovations</v>
          </cell>
          <cell r="D61">
            <v>184086</v>
          </cell>
          <cell r="E61">
            <v>184086</v>
          </cell>
          <cell r="F61">
            <v>0</v>
          </cell>
          <cell r="G61" t="str">
            <v>Arch. &amp; Eng.</v>
          </cell>
          <cell r="H61">
            <v>2</v>
          </cell>
          <cell r="I61" t="str">
            <v>ESF18A</v>
          </cell>
          <cell r="J61" t="str">
            <v>El Paso State Supported Living Center</v>
          </cell>
        </row>
        <row r="62">
          <cell r="A62" t="str">
            <v>18-118-ELC</v>
          </cell>
          <cell r="B62" t="str">
            <v>HHSC</v>
          </cell>
          <cell r="C62" t="str">
            <v>Building and Patio Renovations</v>
          </cell>
          <cell r="D62">
            <v>956426</v>
          </cell>
          <cell r="E62">
            <v>0</v>
          </cell>
          <cell r="F62">
            <v>0</v>
          </cell>
          <cell r="G62" t="str">
            <v>Contingency</v>
          </cell>
          <cell r="H62">
            <v>9</v>
          </cell>
          <cell r="I62" t="str">
            <v>ESF18A</v>
          </cell>
          <cell r="J62" t="str">
            <v>El Paso State Supported Living Center</v>
          </cell>
        </row>
        <row r="63">
          <cell r="A63" t="str">
            <v>18-118-ELC</v>
          </cell>
          <cell r="B63" t="str">
            <v>HHSC</v>
          </cell>
          <cell r="C63" t="str">
            <v>Building and Patio Renovations</v>
          </cell>
          <cell r="D63">
            <v>1159364</v>
          </cell>
          <cell r="E63">
            <v>0</v>
          </cell>
          <cell r="F63">
            <v>0</v>
          </cell>
          <cell r="G63" t="str">
            <v>Contingency</v>
          </cell>
          <cell r="H63">
            <v>9</v>
          </cell>
          <cell r="I63" t="str">
            <v>ESF19A</v>
          </cell>
          <cell r="J63" t="str">
            <v>El Paso State Supported Living Center</v>
          </cell>
        </row>
        <row r="64">
          <cell r="A64" t="str">
            <v>18-117-ELC</v>
          </cell>
          <cell r="B64" t="str">
            <v>HHSC</v>
          </cell>
          <cell r="C64" t="str">
            <v>Site Electrical and Water Distribution Replacement</v>
          </cell>
          <cell r="D64">
            <v>420529</v>
          </cell>
          <cell r="E64">
            <v>0</v>
          </cell>
          <cell r="F64">
            <v>0</v>
          </cell>
          <cell r="G64" t="str">
            <v>Contingency</v>
          </cell>
          <cell r="H64">
            <v>9</v>
          </cell>
          <cell r="I64" t="str">
            <v>ESF18A</v>
          </cell>
          <cell r="J64" t="str">
            <v>El Paso State Supported Living Center</v>
          </cell>
        </row>
        <row r="65">
          <cell r="A65" t="str">
            <v>18-117-ELC</v>
          </cell>
          <cell r="B65" t="str">
            <v>HHSC</v>
          </cell>
          <cell r="C65" t="str">
            <v>Site Electrical and Water Distribution Replacement</v>
          </cell>
          <cell r="D65">
            <v>163182</v>
          </cell>
          <cell r="E65">
            <v>0</v>
          </cell>
          <cell r="F65">
            <v>0</v>
          </cell>
          <cell r="G65" t="str">
            <v>Contingency</v>
          </cell>
          <cell r="H65">
            <v>9</v>
          </cell>
          <cell r="I65" t="str">
            <v>ESF19A</v>
          </cell>
          <cell r="J65" t="str">
            <v>El Paso State Supported Living Center</v>
          </cell>
        </row>
        <row r="66">
          <cell r="A66" t="str">
            <v>18-116-DLC</v>
          </cell>
          <cell r="B66" t="str">
            <v>HHSC</v>
          </cell>
          <cell r="C66" t="str">
            <v>Roof Replacements</v>
          </cell>
          <cell r="D66">
            <v>0</v>
          </cell>
          <cell r="E66">
            <v>0</v>
          </cell>
          <cell r="F66">
            <v>0</v>
          </cell>
          <cell r="G66" t="str">
            <v>Construction</v>
          </cell>
          <cell r="H66">
            <v>1</v>
          </cell>
          <cell r="I66" t="str">
            <v>ESF18A</v>
          </cell>
          <cell r="J66" t="str">
            <v>Denton State Supported Living Center</v>
          </cell>
        </row>
        <row r="67">
          <cell r="A67" t="str">
            <v>18-116-DLC</v>
          </cell>
          <cell r="B67" t="str">
            <v>HHSC</v>
          </cell>
          <cell r="C67" t="str">
            <v>Roof Replacements</v>
          </cell>
          <cell r="D67">
            <v>153523</v>
          </cell>
          <cell r="E67">
            <v>153523</v>
          </cell>
          <cell r="F67">
            <v>0</v>
          </cell>
          <cell r="G67" t="str">
            <v>Arch. &amp; Eng.</v>
          </cell>
          <cell r="H67">
            <v>2</v>
          </cell>
          <cell r="I67" t="str">
            <v>ESF18A</v>
          </cell>
          <cell r="J67" t="str">
            <v>Denton State Supported Living Center</v>
          </cell>
        </row>
        <row r="68">
          <cell r="A68" t="str">
            <v>18-116-DLC</v>
          </cell>
          <cell r="B68" t="str">
            <v>HHSC</v>
          </cell>
          <cell r="C68" t="str">
            <v>Roof Replacements</v>
          </cell>
          <cell r="D68">
            <v>808129</v>
          </cell>
          <cell r="E68">
            <v>0</v>
          </cell>
          <cell r="F68">
            <v>0</v>
          </cell>
          <cell r="G68" t="str">
            <v>Contingency</v>
          </cell>
          <cell r="H68">
            <v>9</v>
          </cell>
          <cell r="I68" t="str">
            <v>ESF18A</v>
          </cell>
          <cell r="J68" t="str">
            <v>Denton State Supported Living Center</v>
          </cell>
        </row>
        <row r="69">
          <cell r="A69" t="str">
            <v>18-116-DLC</v>
          </cell>
          <cell r="B69" t="str">
            <v>HHSC</v>
          </cell>
          <cell r="C69" t="str">
            <v>Roof Replacements</v>
          </cell>
          <cell r="D69">
            <v>977548</v>
          </cell>
          <cell r="E69">
            <v>0</v>
          </cell>
          <cell r="F69">
            <v>0</v>
          </cell>
          <cell r="G69" t="str">
            <v>Contingency</v>
          </cell>
          <cell r="H69">
            <v>9</v>
          </cell>
          <cell r="I69" t="str">
            <v>ESF19A</v>
          </cell>
          <cell r="J69" t="str">
            <v>Denton State Supported Living Center</v>
          </cell>
        </row>
        <row r="70">
          <cell r="A70" t="str">
            <v>18-115-DLC</v>
          </cell>
          <cell r="B70" t="str">
            <v>HHSC</v>
          </cell>
          <cell r="C70" t="str">
            <v>Boiler Replacements, Electrical Panels, HVAC and Controls Replacement</v>
          </cell>
          <cell r="D70">
            <v>0</v>
          </cell>
          <cell r="E70">
            <v>0</v>
          </cell>
          <cell r="F70">
            <v>0</v>
          </cell>
          <cell r="G70" t="str">
            <v>Construction</v>
          </cell>
          <cell r="H70">
            <v>1</v>
          </cell>
          <cell r="I70" t="str">
            <v>ESF18A</v>
          </cell>
          <cell r="J70" t="str">
            <v>Denton State Supported Living Center</v>
          </cell>
        </row>
        <row r="71">
          <cell r="A71" t="str">
            <v>18-115-DLC</v>
          </cell>
          <cell r="B71" t="str">
            <v>HHSC</v>
          </cell>
          <cell r="C71" t="str">
            <v>Boiler Replacements, Electrical Panels, HVAC and Controls Replacement</v>
          </cell>
          <cell r="D71">
            <v>259120</v>
          </cell>
          <cell r="E71">
            <v>259120</v>
          </cell>
          <cell r="F71">
            <v>0</v>
          </cell>
          <cell r="G71" t="str">
            <v>Arch. &amp; Eng.</v>
          </cell>
          <cell r="H71">
            <v>2</v>
          </cell>
          <cell r="I71" t="str">
            <v>ESF18A</v>
          </cell>
          <cell r="J71" t="str">
            <v>Denton State Supported Living Center</v>
          </cell>
        </row>
        <row r="72">
          <cell r="A72" t="str">
            <v>18-115-DLC</v>
          </cell>
          <cell r="B72" t="str">
            <v>HHSC</v>
          </cell>
          <cell r="C72" t="str">
            <v>Boiler Replacements, Electrical Panels, HVAC and Controls Replacement</v>
          </cell>
          <cell r="D72">
            <v>3651206</v>
          </cell>
          <cell r="E72">
            <v>0</v>
          </cell>
          <cell r="F72">
            <v>0</v>
          </cell>
          <cell r="G72" t="str">
            <v>Contingency</v>
          </cell>
          <cell r="H72">
            <v>9</v>
          </cell>
          <cell r="I72" t="str">
            <v>ESF18A</v>
          </cell>
          <cell r="J72" t="str">
            <v>Denton State Supported Living Center</v>
          </cell>
        </row>
        <row r="73">
          <cell r="A73" t="str">
            <v>18-115-DLC</v>
          </cell>
          <cell r="B73" t="str">
            <v>HHSC</v>
          </cell>
          <cell r="C73" t="str">
            <v>Boiler Replacements, Electrical Panels, HVAC and Controls Replacement</v>
          </cell>
          <cell r="D73">
            <v>3974960</v>
          </cell>
          <cell r="E73">
            <v>0</v>
          </cell>
          <cell r="F73">
            <v>0</v>
          </cell>
          <cell r="G73" t="str">
            <v>Contingency</v>
          </cell>
          <cell r="H73">
            <v>9</v>
          </cell>
          <cell r="I73" t="str">
            <v>ESF19A</v>
          </cell>
          <cell r="J73" t="str">
            <v>Denton State Supported Living Center</v>
          </cell>
        </row>
        <row r="74">
          <cell r="A74" t="str">
            <v>18-114-CLC</v>
          </cell>
          <cell r="B74" t="str">
            <v>HHSC</v>
          </cell>
          <cell r="C74" t="str">
            <v>Walkway and ADA Improvements</v>
          </cell>
          <cell r="D74">
            <v>357990</v>
          </cell>
          <cell r="E74">
            <v>0</v>
          </cell>
          <cell r="F74">
            <v>0</v>
          </cell>
          <cell r="G74" t="str">
            <v>Contingency</v>
          </cell>
          <cell r="H74">
            <v>9</v>
          </cell>
          <cell r="I74" t="str">
            <v>ESF18A</v>
          </cell>
          <cell r="J74" t="str">
            <v>Corpus Christi State Supported Living Center</v>
          </cell>
        </row>
        <row r="75">
          <cell r="A75" t="str">
            <v>18-114-CLC</v>
          </cell>
          <cell r="B75" t="str">
            <v>HHSC</v>
          </cell>
          <cell r="C75" t="str">
            <v>Walkway and ADA Improvements</v>
          </cell>
          <cell r="D75">
            <v>363907</v>
          </cell>
          <cell r="E75">
            <v>0</v>
          </cell>
          <cell r="F75">
            <v>0</v>
          </cell>
          <cell r="G75" t="str">
            <v>Contingency</v>
          </cell>
          <cell r="H75">
            <v>9</v>
          </cell>
          <cell r="I75" t="str">
            <v>ESF19A</v>
          </cell>
          <cell r="J75" t="str">
            <v>Corpus Christi State Supported Living Center</v>
          </cell>
        </row>
        <row r="76">
          <cell r="A76" t="str">
            <v>18-113-CLC</v>
          </cell>
          <cell r="B76" t="str">
            <v>HHSC</v>
          </cell>
          <cell r="C76" t="str">
            <v>HVAC, Emergency Generator Replacement, and Masterlock Replacement</v>
          </cell>
          <cell r="D76">
            <v>0</v>
          </cell>
          <cell r="E76">
            <v>0</v>
          </cell>
          <cell r="F76">
            <v>0</v>
          </cell>
          <cell r="G76" t="str">
            <v>Construction</v>
          </cell>
          <cell r="H76">
            <v>1</v>
          </cell>
          <cell r="I76" t="str">
            <v>ESF18A</v>
          </cell>
          <cell r="J76" t="str">
            <v>Corpus Christi State Supported Living Center</v>
          </cell>
        </row>
        <row r="77">
          <cell r="A77" t="str">
            <v>18-113-CLC</v>
          </cell>
          <cell r="B77" t="str">
            <v>HHSC</v>
          </cell>
          <cell r="C77" t="str">
            <v>HVAC, Emergency Generator Replacement, and Masterlock Replacement</v>
          </cell>
          <cell r="D77">
            <v>140000</v>
          </cell>
          <cell r="E77">
            <v>140000</v>
          </cell>
          <cell r="F77">
            <v>0</v>
          </cell>
          <cell r="G77" t="str">
            <v>Arch. &amp; Eng.</v>
          </cell>
          <cell r="H77">
            <v>2</v>
          </cell>
          <cell r="I77" t="str">
            <v>ESF18A</v>
          </cell>
          <cell r="J77" t="str">
            <v>Corpus Christi State Supported Living Center</v>
          </cell>
        </row>
        <row r="78">
          <cell r="A78" t="str">
            <v>18-113-CLC</v>
          </cell>
          <cell r="B78" t="str">
            <v>HHSC</v>
          </cell>
          <cell r="C78" t="str">
            <v>HVAC, Emergency Generator Replacement, and Masterlock Replacement</v>
          </cell>
          <cell r="D78">
            <v>775467</v>
          </cell>
          <cell r="E78">
            <v>0</v>
          </cell>
          <cell r="F78">
            <v>0</v>
          </cell>
          <cell r="G78" t="str">
            <v>Contingency</v>
          </cell>
          <cell r="H78">
            <v>9</v>
          </cell>
          <cell r="I78" t="str">
            <v>ESF18A</v>
          </cell>
          <cell r="J78" t="str">
            <v>Corpus Christi State Supported Living Center</v>
          </cell>
        </row>
        <row r="79">
          <cell r="A79" t="str">
            <v>18-113-CLC</v>
          </cell>
          <cell r="B79" t="str">
            <v>HHSC</v>
          </cell>
          <cell r="C79" t="str">
            <v>HVAC, Emergency Generator Replacement, and Masterlock Replacement</v>
          </cell>
          <cell r="D79">
            <v>930599</v>
          </cell>
          <cell r="E79">
            <v>0</v>
          </cell>
          <cell r="F79">
            <v>0</v>
          </cell>
          <cell r="G79" t="str">
            <v>Contingency</v>
          </cell>
          <cell r="H79">
            <v>9</v>
          </cell>
          <cell r="I79" t="str">
            <v>ESF19A</v>
          </cell>
          <cell r="J79" t="str">
            <v>Corpus Christi State Supported Living Center</v>
          </cell>
        </row>
        <row r="80">
          <cell r="A80" t="str">
            <v>18-112-BLC</v>
          </cell>
          <cell r="B80" t="str">
            <v>HHSC</v>
          </cell>
          <cell r="C80" t="str">
            <v>Roof Repair and Replacement</v>
          </cell>
          <cell r="D80">
            <v>323427</v>
          </cell>
          <cell r="E80">
            <v>0</v>
          </cell>
          <cell r="F80">
            <v>0</v>
          </cell>
          <cell r="G80" t="str">
            <v>Contingency</v>
          </cell>
          <cell r="H80">
            <v>9</v>
          </cell>
          <cell r="I80" t="str">
            <v>ESF18A</v>
          </cell>
          <cell r="J80" t="str">
            <v>Brenham State Supported Living Center</v>
          </cell>
        </row>
        <row r="81">
          <cell r="A81" t="str">
            <v>18-112-BLC</v>
          </cell>
          <cell r="B81" t="str">
            <v>HHSC</v>
          </cell>
          <cell r="C81" t="str">
            <v>Roof Repair and Replacement</v>
          </cell>
          <cell r="D81">
            <v>328773</v>
          </cell>
          <cell r="E81">
            <v>0</v>
          </cell>
          <cell r="F81">
            <v>0</v>
          </cell>
          <cell r="G81" t="str">
            <v>Contingency</v>
          </cell>
          <cell r="H81">
            <v>9</v>
          </cell>
          <cell r="I81" t="str">
            <v>ESF19A</v>
          </cell>
          <cell r="J81" t="str">
            <v>Brenham State Supported Living Center</v>
          </cell>
        </row>
        <row r="82">
          <cell r="A82" t="str">
            <v>18-111-BLC</v>
          </cell>
          <cell r="B82" t="str">
            <v>HHSC</v>
          </cell>
          <cell r="C82" t="str">
            <v>Water Distribution Replacement and Water Tank Repair</v>
          </cell>
          <cell r="D82">
            <v>193849</v>
          </cell>
          <cell r="E82">
            <v>0</v>
          </cell>
          <cell r="F82">
            <v>0</v>
          </cell>
          <cell r="G82" t="str">
            <v>Contingency</v>
          </cell>
          <cell r="H82">
            <v>9</v>
          </cell>
          <cell r="I82" t="str">
            <v>ESF18A</v>
          </cell>
          <cell r="J82" t="str">
            <v>Brenham State Supported Living Center</v>
          </cell>
        </row>
        <row r="83">
          <cell r="A83" t="str">
            <v>18-111-BLC</v>
          </cell>
          <cell r="B83" t="str">
            <v>HHSC</v>
          </cell>
          <cell r="C83" t="str">
            <v>Water Distribution Replacement and Water Tank Repair</v>
          </cell>
          <cell r="D83">
            <v>197054</v>
          </cell>
          <cell r="E83">
            <v>0</v>
          </cell>
          <cell r="F83">
            <v>0</v>
          </cell>
          <cell r="G83" t="str">
            <v>Contingency</v>
          </cell>
          <cell r="H83">
            <v>9</v>
          </cell>
          <cell r="I83" t="str">
            <v>ESF19A</v>
          </cell>
          <cell r="J83" t="str">
            <v>Brenham State Supported Living Center</v>
          </cell>
        </row>
        <row r="84">
          <cell r="A84" t="str">
            <v>18-110-BLC</v>
          </cell>
          <cell r="B84" t="str">
            <v>HHSC</v>
          </cell>
          <cell r="C84" t="str">
            <v>Building Renovations and Sanitary Sewer Lines Replacement</v>
          </cell>
          <cell r="D84">
            <v>3780434</v>
          </cell>
          <cell r="E84">
            <v>0</v>
          </cell>
          <cell r="F84">
            <v>0</v>
          </cell>
          <cell r="G84" t="str">
            <v>Contingency</v>
          </cell>
          <cell r="H84">
            <v>9</v>
          </cell>
          <cell r="I84" t="str">
            <v>ESF18A</v>
          </cell>
          <cell r="J84" t="str">
            <v>Brenham State Supported Living Center</v>
          </cell>
        </row>
        <row r="85">
          <cell r="A85" t="str">
            <v>18-110-BLC</v>
          </cell>
          <cell r="B85" t="str">
            <v>HHSC</v>
          </cell>
          <cell r="C85" t="str">
            <v>Building Renovations and Sanitary Sewer Lines Replacement</v>
          </cell>
          <cell r="D85">
            <v>3842921</v>
          </cell>
          <cell r="E85">
            <v>0</v>
          </cell>
          <cell r="F85">
            <v>0</v>
          </cell>
          <cell r="G85" t="str">
            <v>Contingency</v>
          </cell>
          <cell r="H85">
            <v>9</v>
          </cell>
          <cell r="I85" t="str">
            <v>ESF19A</v>
          </cell>
          <cell r="J85" t="str">
            <v>Brenham State Supported Living Center</v>
          </cell>
        </row>
        <row r="86">
          <cell r="A86" t="str">
            <v>18-109-AUL</v>
          </cell>
          <cell r="B86" t="str">
            <v>HHSC</v>
          </cell>
          <cell r="C86" t="str">
            <v>Roof Repair and Replacement</v>
          </cell>
          <cell r="D86">
            <v>207585</v>
          </cell>
          <cell r="E86">
            <v>0</v>
          </cell>
          <cell r="F86">
            <v>0</v>
          </cell>
          <cell r="G86" t="str">
            <v>Contingency</v>
          </cell>
          <cell r="H86">
            <v>9</v>
          </cell>
          <cell r="I86" t="str">
            <v>ESF18A</v>
          </cell>
          <cell r="J86" t="str">
            <v>Austin State Supported Living Center</v>
          </cell>
        </row>
        <row r="87">
          <cell r="A87" t="str">
            <v>18-109-AUL</v>
          </cell>
          <cell r="B87" t="str">
            <v>HHSC</v>
          </cell>
          <cell r="C87" t="str">
            <v>Roof Repair and Replacement</v>
          </cell>
          <cell r="D87">
            <v>211017</v>
          </cell>
          <cell r="E87">
            <v>0</v>
          </cell>
          <cell r="F87">
            <v>0</v>
          </cell>
          <cell r="G87" t="str">
            <v>Contingency</v>
          </cell>
          <cell r="H87">
            <v>9</v>
          </cell>
          <cell r="I87" t="str">
            <v>ESF19A</v>
          </cell>
          <cell r="J87" t="str">
            <v>Austin State Supported Living Center</v>
          </cell>
        </row>
        <row r="88">
          <cell r="A88" t="str">
            <v>18-108-AUL</v>
          </cell>
          <cell r="B88" t="str">
            <v>HHSC</v>
          </cell>
          <cell r="C88" t="str">
            <v>Water Lines Replacement, HVAC Repair, and Generator Installation</v>
          </cell>
          <cell r="D88">
            <v>870463</v>
          </cell>
          <cell r="E88">
            <v>0</v>
          </cell>
          <cell r="F88">
            <v>0</v>
          </cell>
          <cell r="G88" t="str">
            <v>Contingency</v>
          </cell>
          <cell r="H88">
            <v>9</v>
          </cell>
          <cell r="I88" t="str">
            <v>ESF18A</v>
          </cell>
          <cell r="J88" t="str">
            <v>Austin State Supported Living Center</v>
          </cell>
        </row>
        <row r="89">
          <cell r="A89" t="str">
            <v>18-108-AUL</v>
          </cell>
          <cell r="B89" t="str">
            <v>HHSC</v>
          </cell>
          <cell r="C89" t="str">
            <v>Water Lines Replacement, HVAC Repair, and Generator Installation</v>
          </cell>
          <cell r="D89">
            <v>884851</v>
          </cell>
          <cell r="E89">
            <v>0</v>
          </cell>
          <cell r="F89">
            <v>0</v>
          </cell>
          <cell r="G89" t="str">
            <v>Contingency</v>
          </cell>
          <cell r="H89">
            <v>9</v>
          </cell>
          <cell r="I89" t="str">
            <v>ESF19A</v>
          </cell>
          <cell r="J89" t="str">
            <v>Austin State Supported Living Center</v>
          </cell>
        </row>
        <row r="90">
          <cell r="A90" t="str">
            <v>18-107-AUL</v>
          </cell>
          <cell r="B90" t="str">
            <v>HHSC</v>
          </cell>
          <cell r="C90" t="str">
            <v>Windows Replacement</v>
          </cell>
          <cell r="D90">
            <v>3480838</v>
          </cell>
          <cell r="E90">
            <v>0</v>
          </cell>
          <cell r="F90">
            <v>0</v>
          </cell>
          <cell r="G90" t="str">
            <v>Contingency</v>
          </cell>
          <cell r="H90">
            <v>9</v>
          </cell>
          <cell r="I90" t="str">
            <v>ESF18A</v>
          </cell>
          <cell r="J90" t="str">
            <v>Austin State Supported Living Center</v>
          </cell>
        </row>
        <row r="91">
          <cell r="A91" t="str">
            <v>18-107-AUL</v>
          </cell>
          <cell r="B91" t="str">
            <v>HHSC</v>
          </cell>
          <cell r="C91" t="str">
            <v>Windows Replacement</v>
          </cell>
          <cell r="D91">
            <v>3538373</v>
          </cell>
          <cell r="E91">
            <v>0</v>
          </cell>
          <cell r="F91">
            <v>0</v>
          </cell>
          <cell r="G91" t="str">
            <v>Contingency</v>
          </cell>
          <cell r="H91">
            <v>9</v>
          </cell>
          <cell r="I91" t="str">
            <v>ESF19A</v>
          </cell>
          <cell r="J91" t="str">
            <v>Austin State Supported Living Center</v>
          </cell>
        </row>
        <row r="92">
          <cell r="A92" t="str">
            <v>18-106-AUL</v>
          </cell>
          <cell r="B92" t="str">
            <v>HHSC</v>
          </cell>
          <cell r="C92" t="str">
            <v>Water Drainage Remediation</v>
          </cell>
          <cell r="D92">
            <v>301210</v>
          </cell>
          <cell r="E92">
            <v>0</v>
          </cell>
          <cell r="F92">
            <v>0</v>
          </cell>
          <cell r="G92" t="str">
            <v>Contingency</v>
          </cell>
          <cell r="H92">
            <v>9</v>
          </cell>
          <cell r="I92" t="str">
            <v>ESF18A</v>
          </cell>
          <cell r="J92" t="str">
            <v>Austin State Supported Living Center</v>
          </cell>
        </row>
        <row r="93">
          <cell r="A93" t="str">
            <v>18-106-AUL</v>
          </cell>
          <cell r="B93" t="str">
            <v>HHSC</v>
          </cell>
          <cell r="C93" t="str">
            <v>Water Drainage Remediation</v>
          </cell>
          <cell r="D93">
            <v>306188</v>
          </cell>
          <cell r="E93">
            <v>0</v>
          </cell>
          <cell r="F93">
            <v>0</v>
          </cell>
          <cell r="G93" t="str">
            <v>Contingency</v>
          </cell>
          <cell r="H93">
            <v>9</v>
          </cell>
          <cell r="I93" t="str">
            <v>ESF19A</v>
          </cell>
          <cell r="J93" t="str">
            <v>Austin State Supported Living Center</v>
          </cell>
        </row>
        <row r="94">
          <cell r="A94" t="str">
            <v>18-105-ABL</v>
          </cell>
          <cell r="B94" t="str">
            <v>HHSC</v>
          </cell>
          <cell r="C94" t="str">
            <v>Steam Heating Replacement</v>
          </cell>
          <cell r="D94">
            <v>523385</v>
          </cell>
          <cell r="E94">
            <v>0</v>
          </cell>
          <cell r="F94">
            <v>0</v>
          </cell>
          <cell r="G94" t="str">
            <v>Contingency</v>
          </cell>
          <cell r="H94">
            <v>9</v>
          </cell>
          <cell r="I94" t="str">
            <v>ESF18A</v>
          </cell>
          <cell r="J94" t="str">
            <v>Abilene State Supported Living Center</v>
          </cell>
        </row>
        <row r="95">
          <cell r="A95" t="str">
            <v>18-105-ABL</v>
          </cell>
          <cell r="B95" t="str">
            <v>HHSC</v>
          </cell>
          <cell r="C95" t="str">
            <v>Steam Heating Replacement</v>
          </cell>
          <cell r="D95">
            <v>532035</v>
          </cell>
          <cell r="E95">
            <v>0</v>
          </cell>
          <cell r="F95">
            <v>0</v>
          </cell>
          <cell r="G95" t="str">
            <v>Contingency</v>
          </cell>
          <cell r="H95">
            <v>9</v>
          </cell>
          <cell r="I95" t="str">
            <v>ESF19A</v>
          </cell>
          <cell r="J95" t="str">
            <v>Abilene State Supported Living Center</v>
          </cell>
        </row>
        <row r="96">
          <cell r="A96" t="str">
            <v>18-104-ABL</v>
          </cell>
          <cell r="B96" t="str">
            <v>HHSC</v>
          </cell>
          <cell r="C96" t="str">
            <v>Walk-In Coolers / Freezer Replacement</v>
          </cell>
          <cell r="D96">
            <v>99039</v>
          </cell>
          <cell r="E96">
            <v>0</v>
          </cell>
          <cell r="F96">
            <v>0</v>
          </cell>
          <cell r="G96" t="str">
            <v>Contingency</v>
          </cell>
          <cell r="H96">
            <v>9</v>
          </cell>
          <cell r="I96" t="str">
            <v>ESF18A</v>
          </cell>
          <cell r="J96" t="str">
            <v>Abilene State Supported Living Center</v>
          </cell>
        </row>
        <row r="97">
          <cell r="A97" t="str">
            <v>18-104-ABL</v>
          </cell>
          <cell r="B97" t="str">
            <v>HHSC</v>
          </cell>
          <cell r="C97" t="str">
            <v>Walk-In Coolers / Freezer Replacement</v>
          </cell>
          <cell r="D97">
            <v>100676</v>
          </cell>
          <cell r="E97">
            <v>0</v>
          </cell>
          <cell r="F97">
            <v>0</v>
          </cell>
          <cell r="G97" t="str">
            <v>Contingency</v>
          </cell>
          <cell r="H97">
            <v>9</v>
          </cell>
          <cell r="I97" t="str">
            <v>ESF19A</v>
          </cell>
          <cell r="J97" t="str">
            <v>Abilene State Supported Living Center</v>
          </cell>
        </row>
        <row r="98">
          <cell r="A98" t="str">
            <v>18-103-ABL</v>
          </cell>
          <cell r="B98" t="str">
            <v>HHSC</v>
          </cell>
          <cell r="C98" t="str">
            <v>HVAC System Replacement</v>
          </cell>
          <cell r="D98">
            <v>230914</v>
          </cell>
          <cell r="E98">
            <v>0</v>
          </cell>
          <cell r="F98">
            <v>0</v>
          </cell>
          <cell r="G98" t="str">
            <v>Contingency</v>
          </cell>
          <cell r="H98">
            <v>9</v>
          </cell>
          <cell r="I98" t="str">
            <v>ESF18A</v>
          </cell>
          <cell r="J98" t="str">
            <v>Abilene State Supported Living Center</v>
          </cell>
        </row>
        <row r="99">
          <cell r="A99" t="str">
            <v>18-103-ABL</v>
          </cell>
          <cell r="B99" t="str">
            <v>HHSC</v>
          </cell>
          <cell r="C99" t="str">
            <v>HVAC System Replacement</v>
          </cell>
          <cell r="D99">
            <v>234731</v>
          </cell>
          <cell r="E99">
            <v>0</v>
          </cell>
          <cell r="F99">
            <v>0</v>
          </cell>
          <cell r="G99" t="str">
            <v>Contingency</v>
          </cell>
          <cell r="H99">
            <v>9</v>
          </cell>
          <cell r="I99" t="str">
            <v>ESF19A</v>
          </cell>
          <cell r="J99" t="str">
            <v>Abilene State Supported Living Center</v>
          </cell>
        </row>
        <row r="100">
          <cell r="A100" t="str">
            <v>18-102-ABL</v>
          </cell>
          <cell r="B100" t="str">
            <v>HHSC</v>
          </cell>
          <cell r="C100" t="str">
            <v>Deaerator Tank Replacement</v>
          </cell>
          <cell r="D100">
            <v>0</v>
          </cell>
          <cell r="E100">
            <v>0</v>
          </cell>
          <cell r="F100">
            <v>0</v>
          </cell>
          <cell r="G100" t="str">
            <v>Contingency</v>
          </cell>
          <cell r="H100">
            <v>9</v>
          </cell>
          <cell r="I100" t="str">
            <v>ESF18A</v>
          </cell>
          <cell r="J100" t="str">
            <v>Abilene State Supported Living Center</v>
          </cell>
        </row>
        <row r="101">
          <cell r="A101" t="str">
            <v>18-102-ABL</v>
          </cell>
          <cell r="B101" t="str">
            <v>HHSC</v>
          </cell>
          <cell r="C101" t="str">
            <v>Deaerator Tank Replacement</v>
          </cell>
          <cell r="D101">
            <v>0</v>
          </cell>
          <cell r="E101">
            <v>0</v>
          </cell>
          <cell r="F101">
            <v>0</v>
          </cell>
          <cell r="G101" t="str">
            <v>Contingency</v>
          </cell>
          <cell r="H101">
            <v>9</v>
          </cell>
          <cell r="I101" t="str">
            <v>ESF19A</v>
          </cell>
          <cell r="J101" t="str">
            <v>Abilene State Supported Living Center</v>
          </cell>
        </row>
        <row r="102">
          <cell r="A102" t="str">
            <v>18-101-ABL</v>
          </cell>
          <cell r="B102" t="str">
            <v>HHSC</v>
          </cell>
          <cell r="C102" t="str">
            <v>Exterior Building Renovations, Roofing &amp; Masterlock Replacement</v>
          </cell>
          <cell r="D102">
            <v>2160762</v>
          </cell>
          <cell r="E102">
            <v>0</v>
          </cell>
          <cell r="F102">
            <v>0</v>
          </cell>
          <cell r="G102" t="str">
            <v>Contingency</v>
          </cell>
          <cell r="H102">
            <v>9</v>
          </cell>
          <cell r="I102" t="str">
            <v>ESF18A</v>
          </cell>
          <cell r="J102" t="str">
            <v>Abilene State Supported Living Center</v>
          </cell>
        </row>
        <row r="103">
          <cell r="A103" t="str">
            <v>18-101-ABL</v>
          </cell>
          <cell r="B103" t="str">
            <v>HHSC</v>
          </cell>
          <cell r="C103" t="str">
            <v>Exterior Building Renovations, Roofing &amp; Masterlock Replacement</v>
          </cell>
          <cell r="D103">
            <v>2196478</v>
          </cell>
          <cell r="E103">
            <v>0</v>
          </cell>
          <cell r="F103">
            <v>0</v>
          </cell>
          <cell r="G103" t="str">
            <v>Contingency</v>
          </cell>
          <cell r="H103">
            <v>9</v>
          </cell>
          <cell r="I103" t="str">
            <v>ESF19A</v>
          </cell>
          <cell r="J103" t="str">
            <v>Abilene State Supported Living Center</v>
          </cell>
        </row>
        <row r="104">
          <cell r="A104" t="str">
            <v>18-032-SAH</v>
          </cell>
          <cell r="B104" t="str">
            <v>HHSC</v>
          </cell>
          <cell r="C104" t="str">
            <v>Chiller Replacement</v>
          </cell>
          <cell r="D104">
            <v>0</v>
          </cell>
          <cell r="E104">
            <v>0</v>
          </cell>
          <cell r="F104">
            <v>0</v>
          </cell>
          <cell r="G104" t="str">
            <v>Construction</v>
          </cell>
          <cell r="H104">
            <v>1</v>
          </cell>
          <cell r="I104" t="str">
            <v>ESF18B</v>
          </cell>
          <cell r="J104" t="str">
            <v>San Antonio State Hospital</v>
          </cell>
        </row>
        <row r="105">
          <cell r="A105" t="str">
            <v>18-032-SAH</v>
          </cell>
          <cell r="B105" t="str">
            <v>HHSC</v>
          </cell>
          <cell r="C105" t="str">
            <v>Chiller Replacement</v>
          </cell>
          <cell r="D105">
            <v>0</v>
          </cell>
          <cell r="E105">
            <v>0</v>
          </cell>
          <cell r="F105">
            <v>0</v>
          </cell>
          <cell r="G105" t="str">
            <v>Arch. &amp; Eng.</v>
          </cell>
          <cell r="H105">
            <v>2</v>
          </cell>
          <cell r="I105" t="str">
            <v>ESF18B</v>
          </cell>
          <cell r="J105" t="str">
            <v>San Antonio State Hospital</v>
          </cell>
        </row>
        <row r="106">
          <cell r="A106" t="str">
            <v>18-032-SAH</v>
          </cell>
          <cell r="B106" t="str">
            <v>HHSC</v>
          </cell>
          <cell r="C106" t="str">
            <v>Chiller Replacement</v>
          </cell>
          <cell r="D106">
            <v>103800</v>
          </cell>
          <cell r="E106">
            <v>0</v>
          </cell>
          <cell r="F106">
            <v>0</v>
          </cell>
          <cell r="G106" t="str">
            <v>Contingency</v>
          </cell>
          <cell r="H106">
            <v>9</v>
          </cell>
          <cell r="I106" t="str">
            <v>ESF18B</v>
          </cell>
          <cell r="J106" t="str">
            <v>San Antonio State Hospital</v>
          </cell>
        </row>
        <row r="107">
          <cell r="A107" t="str">
            <v>18-031-ASH</v>
          </cell>
          <cell r="B107" t="str">
            <v>HHSC</v>
          </cell>
          <cell r="C107" t="str">
            <v>Main Switch Gear Replacement</v>
          </cell>
          <cell r="D107">
            <v>37566</v>
          </cell>
          <cell r="E107">
            <v>37566</v>
          </cell>
          <cell r="F107">
            <v>37566</v>
          </cell>
          <cell r="G107" t="str">
            <v>Construction</v>
          </cell>
          <cell r="H107">
            <v>1</v>
          </cell>
          <cell r="I107" t="str">
            <v>ESF18B</v>
          </cell>
          <cell r="J107" t="str">
            <v>Austin State Hospital</v>
          </cell>
        </row>
        <row r="108">
          <cell r="A108" t="str">
            <v>18-031-ASH</v>
          </cell>
          <cell r="B108" t="str">
            <v>HHSC</v>
          </cell>
          <cell r="C108" t="str">
            <v>Main Switch Gear Replacement</v>
          </cell>
          <cell r="D108">
            <v>0</v>
          </cell>
          <cell r="E108">
            <v>0</v>
          </cell>
          <cell r="F108">
            <v>0</v>
          </cell>
          <cell r="G108" t="str">
            <v>Contingency</v>
          </cell>
          <cell r="H108">
            <v>9</v>
          </cell>
          <cell r="I108" t="str">
            <v>ESF18B</v>
          </cell>
          <cell r="J108" t="str">
            <v>Austin State Hospital</v>
          </cell>
        </row>
        <row r="109">
          <cell r="A109" t="str">
            <v>18-030-RSH</v>
          </cell>
          <cell r="B109" t="str">
            <v>HHSC</v>
          </cell>
          <cell r="C109" t="str">
            <v>Boiler and Canopy Replacement</v>
          </cell>
          <cell r="D109">
            <v>14200</v>
          </cell>
          <cell r="E109">
            <v>14200</v>
          </cell>
          <cell r="F109">
            <v>14200</v>
          </cell>
          <cell r="G109" t="str">
            <v>Construction</v>
          </cell>
          <cell r="H109">
            <v>1</v>
          </cell>
          <cell r="I109" t="str">
            <v>ESF18B</v>
          </cell>
          <cell r="J109" t="str">
            <v>Rusk State Hospital</v>
          </cell>
        </row>
        <row r="110">
          <cell r="A110" t="str">
            <v>18-030-RSH</v>
          </cell>
          <cell r="B110" t="str">
            <v>HHSC</v>
          </cell>
          <cell r="C110" t="str">
            <v>Boiler and Canopy Replacement</v>
          </cell>
          <cell r="D110">
            <v>0</v>
          </cell>
          <cell r="E110">
            <v>0</v>
          </cell>
          <cell r="F110">
            <v>0</v>
          </cell>
          <cell r="G110" t="str">
            <v>Arch. &amp; Eng.</v>
          </cell>
          <cell r="H110">
            <v>2</v>
          </cell>
          <cell r="I110" t="str">
            <v>ESF18B</v>
          </cell>
          <cell r="J110" t="str">
            <v>Rusk State Hospital</v>
          </cell>
        </row>
        <row r="111">
          <cell r="A111" t="str">
            <v>18-030-RSH</v>
          </cell>
          <cell r="B111" t="str">
            <v>HHSC</v>
          </cell>
          <cell r="C111" t="str">
            <v>Boiler and Canopy Replacement</v>
          </cell>
          <cell r="D111">
            <v>15900</v>
          </cell>
          <cell r="E111">
            <v>0</v>
          </cell>
          <cell r="F111">
            <v>0</v>
          </cell>
          <cell r="G111" t="str">
            <v>Contingency</v>
          </cell>
          <cell r="H111">
            <v>9</v>
          </cell>
          <cell r="I111" t="str">
            <v>ESF18B</v>
          </cell>
          <cell r="J111" t="str">
            <v>Rusk State Hospital</v>
          </cell>
        </row>
        <row r="112">
          <cell r="A112" t="str">
            <v>18-029-SH</v>
          </cell>
          <cell r="B112" t="str">
            <v>HHSC</v>
          </cell>
          <cell r="C112" t="str">
            <v>Anti Ligature Remediation</v>
          </cell>
          <cell r="D112">
            <v>311038.7</v>
          </cell>
          <cell r="E112">
            <v>0</v>
          </cell>
          <cell r="F112">
            <v>0</v>
          </cell>
          <cell r="G112" t="str">
            <v>Contingency</v>
          </cell>
          <cell r="H112">
            <v>9</v>
          </cell>
          <cell r="I112" t="str">
            <v>ESF18B</v>
          </cell>
          <cell r="J112"/>
        </row>
        <row r="113">
          <cell r="A113" t="str">
            <v>18-029-SH</v>
          </cell>
          <cell r="B113" t="str">
            <v>HHSC</v>
          </cell>
          <cell r="C113" t="str">
            <v>Anti Ligature Remediation</v>
          </cell>
          <cell r="D113">
            <v>1474264</v>
          </cell>
          <cell r="E113">
            <v>0</v>
          </cell>
          <cell r="F113">
            <v>0</v>
          </cell>
          <cell r="G113" t="str">
            <v>Contingency</v>
          </cell>
          <cell r="H113">
            <v>9</v>
          </cell>
          <cell r="I113" t="str">
            <v>ESF19B</v>
          </cell>
          <cell r="J113"/>
        </row>
        <row r="114">
          <cell r="A114" t="str">
            <v>18-028-SH-d</v>
          </cell>
          <cell r="B114" t="str">
            <v>HHSC</v>
          </cell>
          <cell r="C114" t="str">
            <v>CSI remediation RSH</v>
          </cell>
          <cell r="D114">
            <v>39023</v>
          </cell>
          <cell r="E114">
            <v>39023</v>
          </cell>
          <cell r="F114">
            <v>0</v>
          </cell>
          <cell r="G114" t="str">
            <v>Construction</v>
          </cell>
          <cell r="H114">
            <v>1</v>
          </cell>
          <cell r="I114" t="str">
            <v>ESF18B</v>
          </cell>
          <cell r="J114" t="str">
            <v>Rusk State Hospital</v>
          </cell>
        </row>
        <row r="115">
          <cell r="A115" t="str">
            <v>18-028-SH-d</v>
          </cell>
          <cell r="B115" t="str">
            <v>HHSC</v>
          </cell>
          <cell r="C115" t="str">
            <v>CSI remediation RSH</v>
          </cell>
          <cell r="D115">
            <v>0</v>
          </cell>
          <cell r="E115">
            <v>0</v>
          </cell>
          <cell r="F115">
            <v>0</v>
          </cell>
          <cell r="G115" t="str">
            <v>Arch. &amp; Eng.</v>
          </cell>
          <cell r="H115">
            <v>2</v>
          </cell>
          <cell r="I115" t="str">
            <v>ESF18B</v>
          </cell>
          <cell r="J115" t="str">
            <v>Rusk State Hospital</v>
          </cell>
        </row>
        <row r="116">
          <cell r="A116" t="str">
            <v>18-028-SH-d</v>
          </cell>
          <cell r="B116" t="str">
            <v>HHSC</v>
          </cell>
          <cell r="C116" t="str">
            <v>CSI remediation RSH</v>
          </cell>
          <cell r="D116">
            <v>61540</v>
          </cell>
          <cell r="E116">
            <v>61540</v>
          </cell>
          <cell r="F116">
            <v>0</v>
          </cell>
          <cell r="G116" t="str">
            <v>Other</v>
          </cell>
          <cell r="H116">
            <v>8</v>
          </cell>
          <cell r="I116" t="str">
            <v>ESF18B</v>
          </cell>
          <cell r="J116" t="str">
            <v>Rusk State Hospital</v>
          </cell>
        </row>
        <row r="117">
          <cell r="A117" t="str">
            <v>18-028-SH-d</v>
          </cell>
          <cell r="B117" t="str">
            <v>HHSC</v>
          </cell>
          <cell r="C117" t="str">
            <v>CSI remediation RSH</v>
          </cell>
          <cell r="D117">
            <v>0</v>
          </cell>
          <cell r="E117">
            <v>0</v>
          </cell>
          <cell r="F117">
            <v>0</v>
          </cell>
          <cell r="G117" t="str">
            <v>Contingency</v>
          </cell>
          <cell r="H117">
            <v>9</v>
          </cell>
          <cell r="I117" t="str">
            <v>ESF18B</v>
          </cell>
          <cell r="J117" t="str">
            <v>Rusk State Hospital</v>
          </cell>
        </row>
        <row r="118">
          <cell r="A118" t="str">
            <v>18-028-SH-c</v>
          </cell>
          <cell r="B118" t="str">
            <v>HHSC</v>
          </cell>
          <cell r="C118" t="str">
            <v>CSI Remediation TSH</v>
          </cell>
          <cell r="D118">
            <v>0</v>
          </cell>
          <cell r="E118">
            <v>0</v>
          </cell>
          <cell r="F118">
            <v>0</v>
          </cell>
          <cell r="G118" t="str">
            <v>Construction</v>
          </cell>
          <cell r="H118">
            <v>1</v>
          </cell>
          <cell r="I118" t="str">
            <v>ESF18B</v>
          </cell>
          <cell r="J118" t="str">
            <v>Terrell State Hospital</v>
          </cell>
        </row>
        <row r="119">
          <cell r="A119" t="str">
            <v>18-028-SH-c</v>
          </cell>
          <cell r="B119" t="str">
            <v>HHSC</v>
          </cell>
          <cell r="C119" t="str">
            <v>CSI Remediation TSH</v>
          </cell>
          <cell r="D119">
            <v>0</v>
          </cell>
          <cell r="E119">
            <v>0</v>
          </cell>
          <cell r="F119">
            <v>0</v>
          </cell>
          <cell r="G119" t="str">
            <v>Arch. &amp; Eng.</v>
          </cell>
          <cell r="H119">
            <v>2</v>
          </cell>
          <cell r="I119" t="str">
            <v>ESF18B</v>
          </cell>
          <cell r="J119" t="str">
            <v>Terrell State Hospital</v>
          </cell>
        </row>
        <row r="120">
          <cell r="A120" t="str">
            <v>18-028-SH-c</v>
          </cell>
          <cell r="B120" t="str">
            <v>HHSC</v>
          </cell>
          <cell r="C120" t="str">
            <v>CSI Remediation TSH</v>
          </cell>
          <cell r="D120">
            <v>119155</v>
          </cell>
          <cell r="E120">
            <v>119155</v>
          </cell>
          <cell r="F120">
            <v>0</v>
          </cell>
          <cell r="G120" t="str">
            <v>Other</v>
          </cell>
          <cell r="H120">
            <v>8</v>
          </cell>
          <cell r="I120" t="str">
            <v>ESF18B</v>
          </cell>
          <cell r="J120" t="str">
            <v>Terrell State Hospital</v>
          </cell>
        </row>
        <row r="121">
          <cell r="A121" t="str">
            <v>18-028-SH-c</v>
          </cell>
          <cell r="B121" t="str">
            <v>HHSC</v>
          </cell>
          <cell r="C121" t="str">
            <v>CSI Remediation TSH</v>
          </cell>
          <cell r="D121">
            <v>32971</v>
          </cell>
          <cell r="E121">
            <v>0</v>
          </cell>
          <cell r="F121">
            <v>0</v>
          </cell>
          <cell r="G121" t="str">
            <v>Contingency</v>
          </cell>
          <cell r="H121">
            <v>9</v>
          </cell>
          <cell r="I121" t="str">
            <v>ESF18B</v>
          </cell>
          <cell r="J121" t="str">
            <v>Terrell State Hospital</v>
          </cell>
        </row>
        <row r="122">
          <cell r="A122" t="str">
            <v>18-028-SH-b</v>
          </cell>
          <cell r="B122" t="str">
            <v>HHSC</v>
          </cell>
          <cell r="C122" t="str">
            <v>CSI remediation KSH</v>
          </cell>
          <cell r="D122">
            <v>72490</v>
          </cell>
          <cell r="E122">
            <v>72490</v>
          </cell>
          <cell r="F122">
            <v>0</v>
          </cell>
          <cell r="G122" t="str">
            <v>Construction</v>
          </cell>
          <cell r="H122">
            <v>1</v>
          </cell>
          <cell r="I122" t="str">
            <v>ESF18B</v>
          </cell>
          <cell r="J122" t="str">
            <v>Kerrville State Hospital</v>
          </cell>
        </row>
        <row r="123">
          <cell r="A123" t="str">
            <v>18-028-SH-b</v>
          </cell>
          <cell r="B123" t="str">
            <v>HHSC</v>
          </cell>
          <cell r="C123" t="str">
            <v>CSI remediation KSH</v>
          </cell>
          <cell r="D123">
            <v>0</v>
          </cell>
          <cell r="E123">
            <v>0</v>
          </cell>
          <cell r="F123">
            <v>0</v>
          </cell>
          <cell r="G123" t="str">
            <v>Other</v>
          </cell>
          <cell r="H123">
            <v>8</v>
          </cell>
          <cell r="I123" t="str">
            <v>ESF18B</v>
          </cell>
          <cell r="J123" t="str">
            <v>Kerrville State Hospital</v>
          </cell>
        </row>
        <row r="124">
          <cell r="A124" t="str">
            <v>18-028-SH-b</v>
          </cell>
          <cell r="B124" t="str">
            <v>HHSC</v>
          </cell>
          <cell r="C124" t="str">
            <v>CSI remediation KSH</v>
          </cell>
          <cell r="D124">
            <v>0</v>
          </cell>
          <cell r="E124">
            <v>0</v>
          </cell>
          <cell r="F124">
            <v>0</v>
          </cell>
          <cell r="G124" t="str">
            <v>Contingency</v>
          </cell>
          <cell r="H124">
            <v>9</v>
          </cell>
          <cell r="I124" t="str">
            <v>ESF18B</v>
          </cell>
          <cell r="J124" t="str">
            <v>Kerrville State Hospital</v>
          </cell>
        </row>
        <row r="125">
          <cell r="A125" t="str">
            <v>18-028-SH-a</v>
          </cell>
          <cell r="B125" t="str">
            <v>HHSC</v>
          </cell>
          <cell r="C125" t="str">
            <v>CSI Remediation ASH</v>
          </cell>
          <cell r="D125">
            <v>99897.59</v>
          </cell>
          <cell r="E125">
            <v>99897.59</v>
          </cell>
          <cell r="F125">
            <v>0</v>
          </cell>
          <cell r="G125" t="str">
            <v>Construction</v>
          </cell>
          <cell r="H125">
            <v>1</v>
          </cell>
          <cell r="I125" t="str">
            <v>ESF18B</v>
          </cell>
          <cell r="J125" t="str">
            <v>Austin State Hospital</v>
          </cell>
        </row>
        <row r="126">
          <cell r="A126" t="str">
            <v>18-028-SH-a</v>
          </cell>
          <cell r="B126" t="str">
            <v>HHSC</v>
          </cell>
          <cell r="C126" t="str">
            <v>CSI Remediation ASH</v>
          </cell>
          <cell r="D126">
            <v>0</v>
          </cell>
          <cell r="E126">
            <v>0</v>
          </cell>
          <cell r="F126">
            <v>0</v>
          </cell>
          <cell r="G126" t="str">
            <v>Other</v>
          </cell>
          <cell r="H126">
            <v>8</v>
          </cell>
          <cell r="I126" t="str">
            <v>ESF18B</v>
          </cell>
          <cell r="J126" t="str">
            <v>Austin State Hospital</v>
          </cell>
        </row>
        <row r="127">
          <cell r="A127" t="str">
            <v>18-028-SH-a</v>
          </cell>
          <cell r="B127" t="str">
            <v>HHSC</v>
          </cell>
          <cell r="C127" t="str">
            <v>CSI Remediation ASH</v>
          </cell>
          <cell r="D127">
            <v>135264.82</v>
          </cell>
          <cell r="E127">
            <v>0</v>
          </cell>
          <cell r="F127">
            <v>0</v>
          </cell>
          <cell r="G127" t="str">
            <v>Contingency</v>
          </cell>
          <cell r="H127">
            <v>9</v>
          </cell>
          <cell r="I127" t="str">
            <v>ESF18B</v>
          </cell>
          <cell r="J127" t="str">
            <v>Austin State Hospital</v>
          </cell>
        </row>
        <row r="128">
          <cell r="A128" t="str">
            <v>18-028-SH</v>
          </cell>
          <cell r="B128" t="str">
            <v>HHSC</v>
          </cell>
          <cell r="C128" t="str">
            <v>CSI Remediation</v>
          </cell>
          <cell r="D128">
            <v>889951.59</v>
          </cell>
          <cell r="E128">
            <v>0</v>
          </cell>
          <cell r="F128">
            <v>0</v>
          </cell>
          <cell r="G128" t="str">
            <v>Contingency</v>
          </cell>
          <cell r="H128">
            <v>9</v>
          </cell>
          <cell r="I128" t="str">
            <v>ESF18B</v>
          </cell>
          <cell r="J128"/>
        </row>
        <row r="129">
          <cell r="A129" t="str">
            <v>18-028-SH</v>
          </cell>
          <cell r="B129" t="str">
            <v>HHSC</v>
          </cell>
          <cell r="C129" t="str">
            <v>CSI Remediation</v>
          </cell>
          <cell r="D129">
            <v>1474264</v>
          </cell>
          <cell r="E129">
            <v>0</v>
          </cell>
          <cell r="F129">
            <v>0</v>
          </cell>
          <cell r="G129" t="str">
            <v>Contingency</v>
          </cell>
          <cell r="H129">
            <v>9</v>
          </cell>
          <cell r="I129" t="str">
            <v>ESF19B</v>
          </cell>
          <cell r="J129"/>
        </row>
        <row r="130">
          <cell r="A130" t="str">
            <v>18-027-WCY</v>
          </cell>
          <cell r="B130" t="str">
            <v>HHSC</v>
          </cell>
          <cell r="C130" t="str">
            <v>Anti-Ligature &amp; Emergency Generator</v>
          </cell>
          <cell r="D130">
            <v>274715</v>
          </cell>
          <cell r="E130">
            <v>0</v>
          </cell>
          <cell r="F130">
            <v>0</v>
          </cell>
          <cell r="G130" t="str">
            <v>Contingency</v>
          </cell>
          <cell r="H130">
            <v>9</v>
          </cell>
          <cell r="I130" t="str">
            <v>WCY18</v>
          </cell>
          <cell r="J130" t="str">
            <v>Waco Center for Youth</v>
          </cell>
        </row>
        <row r="131">
          <cell r="A131" t="str">
            <v>18-027-WCY</v>
          </cell>
          <cell r="B131" t="str">
            <v>HHSC</v>
          </cell>
          <cell r="C131" t="str">
            <v>Anti-Ligature &amp; Emergency Generator</v>
          </cell>
          <cell r="D131">
            <v>279256</v>
          </cell>
          <cell r="E131">
            <v>0</v>
          </cell>
          <cell r="F131">
            <v>0</v>
          </cell>
          <cell r="G131" t="str">
            <v>Contingency</v>
          </cell>
          <cell r="H131">
            <v>9</v>
          </cell>
          <cell r="I131" t="str">
            <v>WCY19</v>
          </cell>
          <cell r="J131" t="str">
            <v>Waco Center for Youth</v>
          </cell>
        </row>
        <row r="132">
          <cell r="A132" t="str">
            <v>18-026-WCY</v>
          </cell>
          <cell r="B132" t="str">
            <v>HHSC</v>
          </cell>
          <cell r="C132" t="str">
            <v>Replace Fire Alarm System</v>
          </cell>
          <cell r="D132">
            <v>336438</v>
          </cell>
          <cell r="E132">
            <v>0</v>
          </cell>
          <cell r="F132">
            <v>0</v>
          </cell>
          <cell r="G132" t="str">
            <v>Contingency</v>
          </cell>
          <cell r="H132">
            <v>9</v>
          </cell>
          <cell r="I132" t="str">
            <v>WCY18</v>
          </cell>
          <cell r="J132" t="str">
            <v>Waco Center for Youth</v>
          </cell>
        </row>
        <row r="133">
          <cell r="A133" t="str">
            <v>18-026-WCY</v>
          </cell>
          <cell r="B133" t="str">
            <v>HHSC</v>
          </cell>
          <cell r="C133" t="str">
            <v>Replace Fire Alarm System</v>
          </cell>
          <cell r="D133">
            <v>341999</v>
          </cell>
          <cell r="E133">
            <v>0</v>
          </cell>
          <cell r="F133">
            <v>0</v>
          </cell>
          <cell r="G133" t="str">
            <v>Contingency</v>
          </cell>
          <cell r="H133">
            <v>9</v>
          </cell>
          <cell r="I133" t="str">
            <v>WCY19</v>
          </cell>
          <cell r="J133" t="str">
            <v>Waco Center for Youth</v>
          </cell>
        </row>
        <row r="134">
          <cell r="A134" t="str">
            <v>18-025-TSH</v>
          </cell>
          <cell r="B134" t="str">
            <v>HHSC</v>
          </cell>
          <cell r="C134" t="str">
            <v>Roof Replacements</v>
          </cell>
          <cell r="D134">
            <v>991803</v>
          </cell>
          <cell r="E134">
            <v>0</v>
          </cell>
          <cell r="F134">
            <v>0</v>
          </cell>
          <cell r="G134" t="str">
            <v>Contingency</v>
          </cell>
          <cell r="H134">
            <v>9</v>
          </cell>
          <cell r="I134" t="str">
            <v>ESF18B</v>
          </cell>
          <cell r="J134" t="str">
            <v>Terrell State Hospital</v>
          </cell>
        </row>
        <row r="135">
          <cell r="A135" t="str">
            <v>18-025-TSH</v>
          </cell>
          <cell r="B135" t="str">
            <v>HHSC</v>
          </cell>
          <cell r="C135" t="str">
            <v>Roof Replacements</v>
          </cell>
          <cell r="D135">
            <v>1008197</v>
          </cell>
          <cell r="E135">
            <v>0</v>
          </cell>
          <cell r="F135">
            <v>0</v>
          </cell>
          <cell r="G135" t="str">
            <v>Contingency</v>
          </cell>
          <cell r="H135">
            <v>9</v>
          </cell>
          <cell r="I135" t="str">
            <v>ESF19B</v>
          </cell>
          <cell r="J135" t="str">
            <v>Terrell State Hospital</v>
          </cell>
        </row>
        <row r="136">
          <cell r="A136" t="str">
            <v>18-024-TSH</v>
          </cell>
          <cell r="B136" t="str">
            <v>HHSC</v>
          </cell>
          <cell r="C136" t="str">
            <v>EMS Upgrade &amp; HVAC Replacements</v>
          </cell>
          <cell r="D136">
            <v>1333827</v>
          </cell>
          <cell r="E136">
            <v>0</v>
          </cell>
          <cell r="F136">
            <v>0</v>
          </cell>
          <cell r="G136" t="str">
            <v>Contingency</v>
          </cell>
          <cell r="H136">
            <v>9</v>
          </cell>
          <cell r="I136" t="str">
            <v>ESF18B</v>
          </cell>
          <cell r="J136" t="str">
            <v>Terrell State Hospital</v>
          </cell>
        </row>
        <row r="137">
          <cell r="A137" t="str">
            <v>18-024-TSH</v>
          </cell>
          <cell r="B137" t="str">
            <v>HHSC</v>
          </cell>
          <cell r="C137" t="str">
            <v>EMS Upgrade &amp; HVAC Replacements</v>
          </cell>
          <cell r="D137">
            <v>1355873</v>
          </cell>
          <cell r="E137">
            <v>0</v>
          </cell>
          <cell r="F137">
            <v>0</v>
          </cell>
          <cell r="G137" t="str">
            <v>Contingency</v>
          </cell>
          <cell r="H137">
            <v>9</v>
          </cell>
          <cell r="I137" t="str">
            <v>ESF19B</v>
          </cell>
          <cell r="J137" t="str">
            <v>Terrell State Hospital</v>
          </cell>
        </row>
        <row r="138">
          <cell r="A138" t="str">
            <v>18-023-TSH</v>
          </cell>
          <cell r="B138" t="str">
            <v>HHSC</v>
          </cell>
          <cell r="C138" t="str">
            <v>Anti-ligature Renovations</v>
          </cell>
          <cell r="D138">
            <v>0</v>
          </cell>
          <cell r="E138">
            <v>0</v>
          </cell>
          <cell r="F138">
            <v>0</v>
          </cell>
          <cell r="G138" t="str">
            <v>Construction</v>
          </cell>
          <cell r="H138">
            <v>1</v>
          </cell>
          <cell r="I138" t="str">
            <v>ESF18B</v>
          </cell>
          <cell r="J138" t="str">
            <v>Terrell State Hospital</v>
          </cell>
        </row>
        <row r="139">
          <cell r="A139" t="str">
            <v>18-023-TSH</v>
          </cell>
          <cell r="B139" t="str">
            <v>HHSC</v>
          </cell>
          <cell r="C139" t="str">
            <v>Anti-ligature Renovations</v>
          </cell>
          <cell r="D139">
            <v>473356.2</v>
          </cell>
          <cell r="E139">
            <v>473356.2</v>
          </cell>
          <cell r="F139">
            <v>0</v>
          </cell>
          <cell r="G139" t="str">
            <v>Arch. &amp; Eng.</v>
          </cell>
          <cell r="H139">
            <v>2</v>
          </cell>
          <cell r="I139" t="str">
            <v>ESF18B</v>
          </cell>
          <cell r="J139" t="str">
            <v>Terrell State Hospital</v>
          </cell>
        </row>
        <row r="140">
          <cell r="A140" t="str">
            <v>18-023-TSH</v>
          </cell>
          <cell r="B140" t="str">
            <v>HHSC</v>
          </cell>
          <cell r="C140" t="str">
            <v>Anti-ligature Renovations</v>
          </cell>
          <cell r="D140">
            <v>2190646.7999999998</v>
          </cell>
          <cell r="E140">
            <v>0</v>
          </cell>
          <cell r="F140">
            <v>0</v>
          </cell>
          <cell r="G140" t="str">
            <v>Contingency</v>
          </cell>
          <cell r="H140">
            <v>9</v>
          </cell>
          <cell r="I140" t="str">
            <v>ESF18B</v>
          </cell>
          <cell r="J140" t="str">
            <v>Terrell State Hospital</v>
          </cell>
        </row>
        <row r="141">
          <cell r="A141" t="str">
            <v>18-023-TSH</v>
          </cell>
          <cell r="B141" t="str">
            <v>HHSC</v>
          </cell>
          <cell r="C141" t="str">
            <v>Anti-ligature Renovations</v>
          </cell>
          <cell r="D141">
            <v>2708036</v>
          </cell>
          <cell r="E141">
            <v>0</v>
          </cell>
          <cell r="F141">
            <v>0</v>
          </cell>
          <cell r="G141" t="str">
            <v>Contingency</v>
          </cell>
          <cell r="H141">
            <v>9</v>
          </cell>
          <cell r="I141" t="str">
            <v>ESF19B</v>
          </cell>
          <cell r="J141" t="str">
            <v>Terrell State Hospital</v>
          </cell>
        </row>
        <row r="142">
          <cell r="A142" t="str">
            <v>18-022-SAH</v>
          </cell>
          <cell r="B142" t="str">
            <v>HHSC</v>
          </cell>
          <cell r="C142" t="str">
            <v>Fire Sprinkler, Alarm System &amp; Smoke Partitions</v>
          </cell>
          <cell r="D142">
            <v>1099246</v>
          </cell>
          <cell r="E142">
            <v>0</v>
          </cell>
          <cell r="F142">
            <v>0</v>
          </cell>
          <cell r="G142" t="str">
            <v>Contingency</v>
          </cell>
          <cell r="H142">
            <v>9</v>
          </cell>
          <cell r="I142" t="str">
            <v>ESF18B</v>
          </cell>
          <cell r="J142" t="str">
            <v>San Antonio State Hospital</v>
          </cell>
        </row>
        <row r="143">
          <cell r="A143" t="str">
            <v>18-022-SAH</v>
          </cell>
          <cell r="B143" t="str">
            <v>HHSC</v>
          </cell>
          <cell r="C143" t="str">
            <v>Fire Sprinkler, Alarm System &amp; Smoke Partitions</v>
          </cell>
          <cell r="D143">
            <v>1117416</v>
          </cell>
          <cell r="E143">
            <v>0</v>
          </cell>
          <cell r="F143">
            <v>0</v>
          </cell>
          <cell r="G143" t="str">
            <v>Contingency</v>
          </cell>
          <cell r="H143">
            <v>9</v>
          </cell>
          <cell r="I143" t="str">
            <v>ESF19B</v>
          </cell>
          <cell r="J143" t="str">
            <v>San Antonio State Hospital</v>
          </cell>
        </row>
        <row r="144">
          <cell r="A144" t="str">
            <v>18-021-RSH</v>
          </cell>
          <cell r="B144" t="str">
            <v>HHSC</v>
          </cell>
          <cell r="C144" t="str">
            <v>Building Renovations</v>
          </cell>
          <cell r="D144">
            <v>349650</v>
          </cell>
          <cell r="E144">
            <v>349650</v>
          </cell>
          <cell r="F144">
            <v>0</v>
          </cell>
          <cell r="G144" t="str">
            <v>Arch. &amp; Eng.</v>
          </cell>
          <cell r="H144">
            <v>2</v>
          </cell>
          <cell r="I144" t="str">
            <v>ESF18B</v>
          </cell>
          <cell r="J144" t="str">
            <v>Rusk State Hospital</v>
          </cell>
        </row>
        <row r="145">
          <cell r="A145" t="str">
            <v>18-021-RSH</v>
          </cell>
          <cell r="B145" t="str">
            <v>HHSC</v>
          </cell>
          <cell r="C145" t="str">
            <v>Building Renovations</v>
          </cell>
          <cell r="D145">
            <v>1534776</v>
          </cell>
          <cell r="E145">
            <v>0</v>
          </cell>
          <cell r="F145">
            <v>0</v>
          </cell>
          <cell r="G145" t="str">
            <v>Contingency</v>
          </cell>
          <cell r="H145">
            <v>9</v>
          </cell>
          <cell r="I145" t="str">
            <v>ESF18B</v>
          </cell>
          <cell r="J145" t="str">
            <v>Rusk State Hospital</v>
          </cell>
        </row>
        <row r="146">
          <cell r="A146" t="str">
            <v>18-021-RSH</v>
          </cell>
          <cell r="B146" t="str">
            <v>HHSC</v>
          </cell>
          <cell r="C146" t="str">
            <v>Building Renovations</v>
          </cell>
          <cell r="D146">
            <v>1915574</v>
          </cell>
          <cell r="E146">
            <v>0</v>
          </cell>
          <cell r="F146">
            <v>0</v>
          </cell>
          <cell r="G146" t="str">
            <v>Contingency</v>
          </cell>
          <cell r="H146">
            <v>9</v>
          </cell>
          <cell r="I146" t="str">
            <v>ESF19B</v>
          </cell>
          <cell r="J146" t="str">
            <v>Rusk State Hospital</v>
          </cell>
        </row>
        <row r="147">
          <cell r="A147" t="str">
            <v>18-020-RSH</v>
          </cell>
          <cell r="B147" t="str">
            <v>HHSC</v>
          </cell>
          <cell r="C147" t="str">
            <v>Emergency Generators</v>
          </cell>
          <cell r="D147">
            <v>378125</v>
          </cell>
          <cell r="E147">
            <v>0</v>
          </cell>
          <cell r="F147">
            <v>0</v>
          </cell>
          <cell r="G147" t="str">
            <v>Contingency</v>
          </cell>
          <cell r="H147">
            <v>9</v>
          </cell>
          <cell r="I147" t="str">
            <v>ESF18B</v>
          </cell>
          <cell r="J147" t="str">
            <v>Rusk State Hospital</v>
          </cell>
        </row>
        <row r="148">
          <cell r="A148" t="str">
            <v>18-020-RSH</v>
          </cell>
          <cell r="B148" t="str">
            <v>HHSC</v>
          </cell>
          <cell r="C148" t="str">
            <v>Emergency Generators</v>
          </cell>
          <cell r="D148">
            <v>384375</v>
          </cell>
          <cell r="E148">
            <v>0</v>
          </cell>
          <cell r="F148">
            <v>0</v>
          </cell>
          <cell r="G148" t="str">
            <v>Contingency</v>
          </cell>
          <cell r="H148">
            <v>9</v>
          </cell>
          <cell r="I148" t="str">
            <v>ESF19B</v>
          </cell>
          <cell r="J148" t="str">
            <v>Rusk State Hospital</v>
          </cell>
        </row>
        <row r="149">
          <cell r="A149" t="str">
            <v>18-019-RSH</v>
          </cell>
          <cell r="B149" t="str">
            <v>HHSC</v>
          </cell>
          <cell r="C149" t="str">
            <v>Anti-ligature &amp; Hardware Upgrade</v>
          </cell>
          <cell r="D149">
            <v>2683389</v>
          </cell>
          <cell r="E149">
            <v>0</v>
          </cell>
          <cell r="F149">
            <v>0</v>
          </cell>
          <cell r="G149" t="str">
            <v>Contingency</v>
          </cell>
          <cell r="H149">
            <v>9</v>
          </cell>
          <cell r="I149" t="str">
            <v>ESF18B</v>
          </cell>
          <cell r="J149" t="str">
            <v>Rusk State Hospital</v>
          </cell>
        </row>
        <row r="150">
          <cell r="A150" t="str">
            <v>18-019-RSH</v>
          </cell>
          <cell r="B150" t="str">
            <v>HHSC</v>
          </cell>
          <cell r="C150" t="str">
            <v>Anti-ligature &amp; Hardware Upgrade</v>
          </cell>
          <cell r="D150">
            <v>2727743</v>
          </cell>
          <cell r="E150">
            <v>0</v>
          </cell>
          <cell r="F150">
            <v>0</v>
          </cell>
          <cell r="G150" t="str">
            <v>Contingency</v>
          </cell>
          <cell r="H150">
            <v>9</v>
          </cell>
          <cell r="I150" t="str">
            <v>ESF19B</v>
          </cell>
          <cell r="J150" t="str">
            <v>Rusk State Hospital</v>
          </cell>
        </row>
        <row r="151">
          <cell r="A151" t="str">
            <v>18-018-RSC</v>
          </cell>
          <cell r="B151" t="str">
            <v>HHSC</v>
          </cell>
          <cell r="C151" t="str">
            <v>Sewer Repair</v>
          </cell>
          <cell r="D151">
            <v>189194</v>
          </cell>
          <cell r="E151">
            <v>0</v>
          </cell>
          <cell r="F151">
            <v>0</v>
          </cell>
          <cell r="G151" t="str">
            <v>Contingency</v>
          </cell>
          <cell r="H151">
            <v>9</v>
          </cell>
          <cell r="I151" t="str">
            <v>ESF18B</v>
          </cell>
          <cell r="J151" t="str">
            <v>Rio Grande State Center</v>
          </cell>
        </row>
        <row r="152">
          <cell r="A152" t="str">
            <v>18-018-RSC</v>
          </cell>
          <cell r="B152" t="str">
            <v>HHSC</v>
          </cell>
          <cell r="C152" t="str">
            <v>Sewer Repair</v>
          </cell>
          <cell r="D152">
            <v>192321</v>
          </cell>
          <cell r="E152">
            <v>0</v>
          </cell>
          <cell r="F152">
            <v>0</v>
          </cell>
          <cell r="G152" t="str">
            <v>Contingency</v>
          </cell>
          <cell r="H152">
            <v>9</v>
          </cell>
          <cell r="I152" t="str">
            <v>ESF19B</v>
          </cell>
          <cell r="J152" t="str">
            <v>Rio Grande State Center</v>
          </cell>
        </row>
        <row r="153">
          <cell r="A153" t="str">
            <v>18-017-RSC</v>
          </cell>
          <cell r="B153" t="str">
            <v>HHSC</v>
          </cell>
          <cell r="C153" t="str">
            <v>Building Renovations</v>
          </cell>
          <cell r="D153">
            <v>1314891</v>
          </cell>
          <cell r="E153">
            <v>0</v>
          </cell>
          <cell r="F153">
            <v>0</v>
          </cell>
          <cell r="G153" t="str">
            <v>Contingency</v>
          </cell>
          <cell r="H153">
            <v>9</v>
          </cell>
          <cell r="I153" t="str">
            <v>ESF18B</v>
          </cell>
          <cell r="J153" t="str">
            <v>Rio Grande State Center</v>
          </cell>
        </row>
        <row r="154">
          <cell r="A154" t="str">
            <v>18-017-RSC</v>
          </cell>
          <cell r="B154" t="str">
            <v>HHSC</v>
          </cell>
          <cell r="C154" t="str">
            <v>Building Renovations</v>
          </cell>
          <cell r="D154">
            <v>1336625</v>
          </cell>
          <cell r="E154">
            <v>0</v>
          </cell>
          <cell r="F154">
            <v>0</v>
          </cell>
          <cell r="G154" t="str">
            <v>Contingency</v>
          </cell>
          <cell r="H154">
            <v>9</v>
          </cell>
          <cell r="I154" t="str">
            <v>ESF19B</v>
          </cell>
          <cell r="J154" t="str">
            <v>Rio Grande State Center</v>
          </cell>
        </row>
        <row r="155">
          <cell r="A155" t="str">
            <v>18-016-WFH</v>
          </cell>
          <cell r="B155" t="str">
            <v>HHSC</v>
          </cell>
          <cell r="C155" t="str">
            <v>Roof Replacements</v>
          </cell>
          <cell r="D155">
            <v>991803</v>
          </cell>
          <cell r="E155">
            <v>0</v>
          </cell>
          <cell r="F155">
            <v>0</v>
          </cell>
          <cell r="G155" t="str">
            <v>Contingency</v>
          </cell>
          <cell r="H155">
            <v>9</v>
          </cell>
          <cell r="I155" t="str">
            <v>ESF18B</v>
          </cell>
          <cell r="J155" t="str">
            <v>North Texas State Hospital - Wichita Falls</v>
          </cell>
        </row>
        <row r="156">
          <cell r="A156" t="str">
            <v>18-016-WFH</v>
          </cell>
          <cell r="B156" t="str">
            <v>HHSC</v>
          </cell>
          <cell r="C156" t="str">
            <v>Roof Replacements</v>
          </cell>
          <cell r="D156">
            <v>1008197</v>
          </cell>
          <cell r="E156">
            <v>0</v>
          </cell>
          <cell r="F156">
            <v>0</v>
          </cell>
          <cell r="G156" t="str">
            <v>Contingency</v>
          </cell>
          <cell r="H156">
            <v>9</v>
          </cell>
          <cell r="I156" t="str">
            <v>ESF19B</v>
          </cell>
          <cell r="J156" t="str">
            <v>North Texas State Hospital - Wichita Falls</v>
          </cell>
        </row>
        <row r="157">
          <cell r="A157" t="str">
            <v>18-015-WFH</v>
          </cell>
          <cell r="B157" t="str">
            <v>HHSC</v>
          </cell>
          <cell r="C157" t="str">
            <v>Emergency Generator</v>
          </cell>
          <cell r="D157">
            <v>126951</v>
          </cell>
          <cell r="E157">
            <v>0</v>
          </cell>
          <cell r="F157">
            <v>0</v>
          </cell>
          <cell r="G157" t="str">
            <v>Contingency</v>
          </cell>
          <cell r="H157">
            <v>9</v>
          </cell>
          <cell r="I157" t="str">
            <v>ESF18B</v>
          </cell>
          <cell r="J157" t="str">
            <v>North Texas State Hospital - Wichita Falls</v>
          </cell>
        </row>
        <row r="158">
          <cell r="A158" t="str">
            <v>18-015-WFH</v>
          </cell>
          <cell r="B158" t="str">
            <v>HHSC</v>
          </cell>
          <cell r="C158" t="str">
            <v>Emergency Generator</v>
          </cell>
          <cell r="D158">
            <v>129049</v>
          </cell>
          <cell r="E158">
            <v>0</v>
          </cell>
          <cell r="F158">
            <v>0</v>
          </cell>
          <cell r="G158" t="str">
            <v>Contingency</v>
          </cell>
          <cell r="H158">
            <v>9</v>
          </cell>
          <cell r="I158" t="str">
            <v>ESF19B</v>
          </cell>
          <cell r="J158" t="str">
            <v>North Texas State Hospital - Wichita Falls</v>
          </cell>
        </row>
        <row r="159">
          <cell r="A159" t="str">
            <v>18-014-WFH</v>
          </cell>
          <cell r="B159" t="str">
            <v>HHSC</v>
          </cell>
          <cell r="C159" t="str">
            <v>Building Renovations</v>
          </cell>
          <cell r="D159">
            <v>326225</v>
          </cell>
          <cell r="E159">
            <v>326225</v>
          </cell>
          <cell r="F159">
            <v>0</v>
          </cell>
          <cell r="G159" t="str">
            <v>Arch. &amp; Eng.</v>
          </cell>
          <cell r="H159">
            <v>2</v>
          </cell>
          <cell r="I159" t="str">
            <v>ESF18B</v>
          </cell>
          <cell r="J159" t="str">
            <v>North Texas State Hospital - Wichita Falls</v>
          </cell>
        </row>
        <row r="160">
          <cell r="A160" t="str">
            <v>18-014-WFH</v>
          </cell>
          <cell r="B160" t="str">
            <v>HHSC</v>
          </cell>
          <cell r="C160" t="str">
            <v>Building Renovations</v>
          </cell>
          <cell r="D160">
            <v>2085841</v>
          </cell>
          <cell r="E160">
            <v>0</v>
          </cell>
          <cell r="F160">
            <v>0</v>
          </cell>
          <cell r="G160" t="str">
            <v>Contingency</v>
          </cell>
          <cell r="H160">
            <v>9</v>
          </cell>
          <cell r="I160" t="str">
            <v>ESF18B</v>
          </cell>
          <cell r="J160" t="str">
            <v>North Texas State Hospital - Wichita Falls</v>
          </cell>
        </row>
        <row r="161">
          <cell r="A161" t="str">
            <v>18-014-WFH</v>
          </cell>
          <cell r="B161" t="str">
            <v>HHSC</v>
          </cell>
          <cell r="C161" t="str">
            <v>Building Renovations</v>
          </cell>
          <cell r="D161">
            <v>2451934</v>
          </cell>
          <cell r="E161">
            <v>0</v>
          </cell>
          <cell r="F161">
            <v>0</v>
          </cell>
          <cell r="G161" t="str">
            <v>Contingency</v>
          </cell>
          <cell r="H161">
            <v>9</v>
          </cell>
          <cell r="I161" t="str">
            <v>ESF19B</v>
          </cell>
          <cell r="J161" t="str">
            <v>North Texas State Hospital - Wichita Falls</v>
          </cell>
        </row>
        <row r="162">
          <cell r="A162" t="str">
            <v>18-013-VSH</v>
          </cell>
          <cell r="B162" t="str">
            <v>HHSC</v>
          </cell>
          <cell r="C162" t="str">
            <v>Anti-Ligature &amp; Kitchen Expansion</v>
          </cell>
          <cell r="D162">
            <v>1632563</v>
          </cell>
          <cell r="E162">
            <v>0</v>
          </cell>
          <cell r="F162">
            <v>0</v>
          </cell>
          <cell r="G162" t="str">
            <v>Contingency</v>
          </cell>
          <cell r="H162">
            <v>9</v>
          </cell>
          <cell r="I162" t="str">
            <v>ESF18B</v>
          </cell>
          <cell r="J162" t="str">
            <v>North Texas State Hospital - Vernon</v>
          </cell>
        </row>
        <row r="163">
          <cell r="A163" t="str">
            <v>18-013-VSH</v>
          </cell>
          <cell r="B163" t="str">
            <v>HHSC</v>
          </cell>
          <cell r="C163" t="str">
            <v>Anti-Ligature &amp; Kitchen Expansion</v>
          </cell>
          <cell r="D163">
            <v>1659548</v>
          </cell>
          <cell r="E163">
            <v>0</v>
          </cell>
          <cell r="F163">
            <v>0</v>
          </cell>
          <cell r="G163" t="str">
            <v>Contingency</v>
          </cell>
          <cell r="H163">
            <v>9</v>
          </cell>
          <cell r="I163" t="str">
            <v>ESF19B</v>
          </cell>
          <cell r="J163" t="str">
            <v>North Texas State Hospital - Vernon</v>
          </cell>
        </row>
        <row r="164">
          <cell r="A164" t="str">
            <v>18-012-VSH</v>
          </cell>
          <cell r="B164" t="str">
            <v>HHSC</v>
          </cell>
          <cell r="C164" t="str">
            <v>Water Tank Repairs</v>
          </cell>
          <cell r="D164">
            <v>278702</v>
          </cell>
          <cell r="E164">
            <v>278702</v>
          </cell>
          <cell r="F164">
            <v>0</v>
          </cell>
          <cell r="G164" t="str">
            <v>Construction</v>
          </cell>
          <cell r="H164">
            <v>1</v>
          </cell>
          <cell r="I164" t="str">
            <v>ESF18B</v>
          </cell>
          <cell r="J164" t="str">
            <v>North Texas State Hospital - Vernon</v>
          </cell>
        </row>
        <row r="165">
          <cell r="A165" t="str">
            <v>18-012-VSH</v>
          </cell>
          <cell r="B165" t="str">
            <v>HHSC</v>
          </cell>
          <cell r="C165" t="str">
            <v>Water Tank Repairs</v>
          </cell>
          <cell r="D165">
            <v>54251</v>
          </cell>
          <cell r="E165">
            <v>54251</v>
          </cell>
          <cell r="F165">
            <v>0</v>
          </cell>
          <cell r="G165" t="str">
            <v>Arch. &amp; Eng.</v>
          </cell>
          <cell r="H165">
            <v>2</v>
          </cell>
          <cell r="I165" t="str">
            <v>ESF18B</v>
          </cell>
          <cell r="J165" t="str">
            <v>North Texas State Hospital - Vernon</v>
          </cell>
        </row>
        <row r="166">
          <cell r="A166" t="str">
            <v>18-012-VSH</v>
          </cell>
          <cell r="B166" t="str">
            <v>HHSC</v>
          </cell>
          <cell r="C166" t="str">
            <v>Water Tank Repairs</v>
          </cell>
          <cell r="D166">
            <v>65259</v>
          </cell>
          <cell r="E166">
            <v>0</v>
          </cell>
          <cell r="F166">
            <v>0</v>
          </cell>
          <cell r="G166" t="str">
            <v>Contingency</v>
          </cell>
          <cell r="H166">
            <v>9</v>
          </cell>
          <cell r="I166" t="str">
            <v>ESF18B</v>
          </cell>
          <cell r="J166" t="str">
            <v>North Texas State Hospital - Vernon</v>
          </cell>
        </row>
        <row r="167">
          <cell r="A167" t="str">
            <v>18-012-VSH</v>
          </cell>
          <cell r="B167" t="str">
            <v>HHSC</v>
          </cell>
          <cell r="C167" t="str">
            <v>Water Tank Repairs</v>
          </cell>
          <cell r="D167">
            <v>163798</v>
          </cell>
          <cell r="E167">
            <v>163798</v>
          </cell>
          <cell r="F167">
            <v>0</v>
          </cell>
          <cell r="G167" t="str">
            <v>Construction</v>
          </cell>
          <cell r="H167">
            <v>1</v>
          </cell>
          <cell r="I167" t="str">
            <v>ESF19B</v>
          </cell>
          <cell r="J167" t="str">
            <v>North Texas State Hospital - Vernon</v>
          </cell>
        </row>
        <row r="168">
          <cell r="A168" t="str">
            <v>18-012-VSH</v>
          </cell>
          <cell r="B168" t="str">
            <v>HHSC</v>
          </cell>
          <cell r="C168" t="str">
            <v>Water Tank Repairs</v>
          </cell>
          <cell r="D168">
            <v>0</v>
          </cell>
          <cell r="E168">
            <v>0</v>
          </cell>
          <cell r="F168">
            <v>0</v>
          </cell>
          <cell r="G168" t="str">
            <v>Contingency</v>
          </cell>
          <cell r="H168">
            <v>9</v>
          </cell>
          <cell r="I168" t="str">
            <v>ESF19B</v>
          </cell>
          <cell r="J168" t="str">
            <v>North Texas State Hospital - Vernon</v>
          </cell>
        </row>
        <row r="169">
          <cell r="A169" t="str">
            <v>18-011-VSH</v>
          </cell>
          <cell r="B169" t="str">
            <v>HHSC</v>
          </cell>
          <cell r="C169" t="str">
            <v>Roofing Replacements</v>
          </cell>
          <cell r="D169">
            <v>176982</v>
          </cell>
          <cell r="E169">
            <v>176982</v>
          </cell>
          <cell r="F169">
            <v>0</v>
          </cell>
          <cell r="G169" t="str">
            <v>Arch. &amp; Eng.</v>
          </cell>
          <cell r="H169">
            <v>2</v>
          </cell>
          <cell r="I169" t="str">
            <v>ESF18B</v>
          </cell>
          <cell r="J169" t="str">
            <v>North Texas State Hospital - Vernon</v>
          </cell>
        </row>
        <row r="170">
          <cell r="A170" t="str">
            <v>18-011-VSH</v>
          </cell>
          <cell r="B170" t="str">
            <v>HHSC</v>
          </cell>
          <cell r="C170" t="str">
            <v>Roofing Replacements</v>
          </cell>
          <cell r="D170">
            <v>985950</v>
          </cell>
          <cell r="E170">
            <v>0</v>
          </cell>
          <cell r="F170">
            <v>0</v>
          </cell>
          <cell r="G170" t="str">
            <v>Contingency</v>
          </cell>
          <cell r="H170">
            <v>9</v>
          </cell>
          <cell r="I170" t="str">
            <v>ESF18B</v>
          </cell>
          <cell r="J170" t="str">
            <v>North Texas State Hospital - Vernon</v>
          </cell>
        </row>
        <row r="171">
          <cell r="A171" t="str">
            <v>18-011-VSH</v>
          </cell>
          <cell r="B171" t="str">
            <v>HHSC</v>
          </cell>
          <cell r="C171" t="str">
            <v>Roofing Replacements</v>
          </cell>
          <cell r="D171">
            <v>1182155</v>
          </cell>
          <cell r="E171">
            <v>0</v>
          </cell>
          <cell r="F171">
            <v>0</v>
          </cell>
          <cell r="G171" t="str">
            <v>Contingency</v>
          </cell>
          <cell r="H171">
            <v>9</v>
          </cell>
          <cell r="I171" t="str">
            <v>ESF19B</v>
          </cell>
          <cell r="J171" t="str">
            <v>North Texas State Hospital - Vernon</v>
          </cell>
        </row>
        <row r="172">
          <cell r="A172" t="str">
            <v>18-010-VSH</v>
          </cell>
          <cell r="B172" t="str">
            <v>HHSC</v>
          </cell>
          <cell r="C172" t="str">
            <v>Utility Upgrades</v>
          </cell>
          <cell r="D172">
            <v>1479271</v>
          </cell>
          <cell r="E172">
            <v>0</v>
          </cell>
          <cell r="F172">
            <v>0</v>
          </cell>
          <cell r="G172" t="str">
            <v>Contingency</v>
          </cell>
          <cell r="H172">
            <v>9</v>
          </cell>
          <cell r="I172" t="str">
            <v>ESF18B</v>
          </cell>
          <cell r="J172" t="str">
            <v>North Texas State Hospital - Vernon</v>
          </cell>
        </row>
        <row r="173">
          <cell r="A173" t="str">
            <v>18-010-VSH</v>
          </cell>
          <cell r="B173" t="str">
            <v>HHSC</v>
          </cell>
          <cell r="C173" t="str">
            <v>Utility Upgrades</v>
          </cell>
          <cell r="D173">
            <v>1503721</v>
          </cell>
          <cell r="E173">
            <v>0</v>
          </cell>
          <cell r="F173">
            <v>0</v>
          </cell>
          <cell r="G173" t="str">
            <v>Contingency</v>
          </cell>
          <cell r="H173">
            <v>9</v>
          </cell>
          <cell r="I173" t="str">
            <v>ESF19B</v>
          </cell>
          <cell r="J173" t="str">
            <v>North Texas State Hospital - Vernon</v>
          </cell>
        </row>
        <row r="174">
          <cell r="A174" t="str">
            <v>18-009-KSH</v>
          </cell>
          <cell r="B174" t="str">
            <v>HHSC</v>
          </cell>
          <cell r="C174" t="str">
            <v>Roof Repairs &amp; Replacement</v>
          </cell>
          <cell r="D174">
            <v>1621847</v>
          </cell>
          <cell r="E174">
            <v>0</v>
          </cell>
          <cell r="F174">
            <v>0</v>
          </cell>
          <cell r="G174" t="str">
            <v>Contingency</v>
          </cell>
          <cell r="H174">
            <v>9</v>
          </cell>
          <cell r="I174" t="str">
            <v>ESF18B</v>
          </cell>
          <cell r="J174" t="str">
            <v>Kerrville State Hospital</v>
          </cell>
        </row>
        <row r="175">
          <cell r="A175" t="str">
            <v>18-009-KSH</v>
          </cell>
          <cell r="B175" t="str">
            <v>HHSC</v>
          </cell>
          <cell r="C175" t="str">
            <v>Roof Repairs &amp; Replacement</v>
          </cell>
          <cell r="D175">
            <v>1648654</v>
          </cell>
          <cell r="E175">
            <v>0</v>
          </cell>
          <cell r="F175">
            <v>0</v>
          </cell>
          <cell r="G175" t="str">
            <v>Contingency</v>
          </cell>
          <cell r="H175">
            <v>9</v>
          </cell>
          <cell r="I175" t="str">
            <v>ESF19B</v>
          </cell>
          <cell r="J175" t="str">
            <v>Kerrville State Hospital</v>
          </cell>
        </row>
        <row r="176">
          <cell r="A176" t="str">
            <v>18-008-KSH</v>
          </cell>
          <cell r="B176" t="str">
            <v>HHSC</v>
          </cell>
          <cell r="C176" t="str">
            <v>Security Fence</v>
          </cell>
          <cell r="D176">
            <v>595082</v>
          </cell>
          <cell r="E176">
            <v>0</v>
          </cell>
          <cell r="F176">
            <v>0</v>
          </cell>
          <cell r="G176" t="str">
            <v>Contingency</v>
          </cell>
          <cell r="H176">
            <v>9</v>
          </cell>
          <cell r="I176" t="str">
            <v>ESF18B</v>
          </cell>
          <cell r="J176" t="str">
            <v>Kerrville State Hospital</v>
          </cell>
        </row>
        <row r="177">
          <cell r="A177" t="str">
            <v>18-008-KSH</v>
          </cell>
          <cell r="B177" t="str">
            <v>HHSC</v>
          </cell>
          <cell r="C177" t="str">
            <v>Security Fence</v>
          </cell>
          <cell r="D177">
            <v>604918</v>
          </cell>
          <cell r="E177">
            <v>0</v>
          </cell>
          <cell r="F177">
            <v>0</v>
          </cell>
          <cell r="G177" t="str">
            <v>Contingency</v>
          </cell>
          <cell r="H177">
            <v>9</v>
          </cell>
          <cell r="I177" t="str">
            <v>ESF19B</v>
          </cell>
          <cell r="J177" t="str">
            <v>Kerrville State Hospital</v>
          </cell>
        </row>
        <row r="178">
          <cell r="A178" t="str">
            <v>18-007-KSH</v>
          </cell>
          <cell r="B178" t="str">
            <v>HHSC</v>
          </cell>
          <cell r="C178" t="str">
            <v>Chiller &amp; Boiler Replacements</v>
          </cell>
          <cell r="D178">
            <v>1523591</v>
          </cell>
          <cell r="E178">
            <v>0</v>
          </cell>
          <cell r="F178">
            <v>0</v>
          </cell>
          <cell r="G178" t="str">
            <v>Contingency</v>
          </cell>
          <cell r="H178">
            <v>9</v>
          </cell>
          <cell r="I178" t="str">
            <v>ESF18B</v>
          </cell>
          <cell r="J178" t="str">
            <v>Kerrville State Hospital</v>
          </cell>
        </row>
        <row r="179">
          <cell r="A179" t="str">
            <v>18-007-KSH</v>
          </cell>
          <cell r="B179" t="str">
            <v>HHSC</v>
          </cell>
          <cell r="C179" t="str">
            <v>Chiller &amp; Boiler Replacements</v>
          </cell>
          <cell r="D179">
            <v>1548775</v>
          </cell>
          <cell r="E179">
            <v>0</v>
          </cell>
          <cell r="F179">
            <v>0</v>
          </cell>
          <cell r="G179" t="str">
            <v>Contingency</v>
          </cell>
          <cell r="H179">
            <v>9</v>
          </cell>
          <cell r="I179" t="str">
            <v>ESF19B</v>
          </cell>
          <cell r="J179" t="str">
            <v>Kerrville State Hospital</v>
          </cell>
        </row>
        <row r="180">
          <cell r="A180" t="str">
            <v>18-006-EPC</v>
          </cell>
          <cell r="B180" t="str">
            <v>HHSC</v>
          </cell>
          <cell r="C180" t="str">
            <v>HVAC Control Replacement</v>
          </cell>
          <cell r="D180">
            <v>270614</v>
          </cell>
          <cell r="E180">
            <v>0</v>
          </cell>
          <cell r="F180">
            <v>0</v>
          </cell>
          <cell r="G180" t="str">
            <v>Contingency</v>
          </cell>
          <cell r="H180">
            <v>9</v>
          </cell>
          <cell r="I180" t="str">
            <v>ESF18B</v>
          </cell>
          <cell r="J180" t="str">
            <v>El Paso Psychiatric Center</v>
          </cell>
        </row>
        <row r="181">
          <cell r="A181" t="str">
            <v>18-006-EPC</v>
          </cell>
          <cell r="B181" t="str">
            <v>HHSC</v>
          </cell>
          <cell r="C181" t="str">
            <v>HVAC Control Replacement</v>
          </cell>
          <cell r="D181">
            <v>275086</v>
          </cell>
          <cell r="E181">
            <v>0</v>
          </cell>
          <cell r="F181">
            <v>0</v>
          </cell>
          <cell r="G181" t="str">
            <v>Contingency</v>
          </cell>
          <cell r="H181">
            <v>9</v>
          </cell>
          <cell r="I181" t="str">
            <v>ESF19B</v>
          </cell>
          <cell r="J181" t="str">
            <v>El Paso Psychiatric Center</v>
          </cell>
        </row>
        <row r="182">
          <cell r="A182" t="str">
            <v>18-005-BSH</v>
          </cell>
          <cell r="B182" t="str">
            <v>HHSC</v>
          </cell>
          <cell r="C182" t="str">
            <v>Anti-Ligature &amp; Exterior Stairs</v>
          </cell>
          <cell r="D182">
            <v>2271780</v>
          </cell>
          <cell r="E182">
            <v>0</v>
          </cell>
          <cell r="F182">
            <v>0</v>
          </cell>
          <cell r="G182" t="str">
            <v>Contingency</v>
          </cell>
          <cell r="H182">
            <v>9</v>
          </cell>
          <cell r="I182" t="str">
            <v>ESF18B</v>
          </cell>
          <cell r="J182" t="str">
            <v>Big Spring State Hospital</v>
          </cell>
        </row>
        <row r="183">
          <cell r="A183" t="str">
            <v>18-005-BSH</v>
          </cell>
          <cell r="B183" t="str">
            <v>HHSC</v>
          </cell>
          <cell r="C183" t="str">
            <v>Anti-Ligature &amp; Exterior Stairs</v>
          </cell>
          <cell r="D183">
            <v>2309330</v>
          </cell>
          <cell r="E183">
            <v>0</v>
          </cell>
          <cell r="F183">
            <v>0</v>
          </cell>
          <cell r="G183" t="str">
            <v>Contingency</v>
          </cell>
          <cell r="H183">
            <v>9</v>
          </cell>
          <cell r="I183" t="str">
            <v>ESF19B</v>
          </cell>
          <cell r="J183" t="str">
            <v>Big Spring State Hospital</v>
          </cell>
        </row>
        <row r="184">
          <cell r="A184" t="str">
            <v>18-004-BSH</v>
          </cell>
          <cell r="B184" t="str">
            <v>HHSC</v>
          </cell>
          <cell r="C184" t="str">
            <v>Electrical Upgrades</v>
          </cell>
          <cell r="D184">
            <v>0</v>
          </cell>
          <cell r="E184">
            <v>0</v>
          </cell>
          <cell r="F184">
            <v>0</v>
          </cell>
          <cell r="G184" t="str">
            <v>Construction</v>
          </cell>
          <cell r="H184">
            <v>1</v>
          </cell>
          <cell r="I184" t="str">
            <v>ESF18B</v>
          </cell>
          <cell r="J184" t="str">
            <v>Big Spring State Hospital</v>
          </cell>
        </row>
        <row r="185">
          <cell r="A185" t="str">
            <v>18-004-BSH</v>
          </cell>
          <cell r="B185" t="str">
            <v>HHSC</v>
          </cell>
          <cell r="C185" t="str">
            <v>Electrical Upgrades</v>
          </cell>
          <cell r="D185">
            <v>195060</v>
          </cell>
          <cell r="E185">
            <v>195060</v>
          </cell>
          <cell r="F185">
            <v>0</v>
          </cell>
          <cell r="G185" t="str">
            <v>Arch. &amp; Eng.</v>
          </cell>
          <cell r="H185">
            <v>2</v>
          </cell>
          <cell r="I185" t="str">
            <v>ESF18B</v>
          </cell>
          <cell r="J185" t="str">
            <v>Big Spring State Hospital</v>
          </cell>
        </row>
        <row r="186">
          <cell r="A186" t="str">
            <v>18-004-BSH</v>
          </cell>
          <cell r="B186" t="str">
            <v>HHSC</v>
          </cell>
          <cell r="C186" t="str">
            <v>Electrical Upgrades</v>
          </cell>
          <cell r="D186">
            <v>1260230</v>
          </cell>
          <cell r="E186">
            <v>0</v>
          </cell>
          <cell r="F186">
            <v>0</v>
          </cell>
          <cell r="G186" t="str">
            <v>Contingency</v>
          </cell>
          <cell r="H186">
            <v>9</v>
          </cell>
          <cell r="I186" t="str">
            <v>ESF18B</v>
          </cell>
          <cell r="J186" t="str">
            <v>Big Spring State Hospital</v>
          </cell>
        </row>
        <row r="187">
          <cell r="A187" t="str">
            <v>18-004-BSH</v>
          </cell>
          <cell r="B187" t="str">
            <v>HHSC</v>
          </cell>
          <cell r="C187" t="str">
            <v>Electrical Upgrades</v>
          </cell>
          <cell r="D187">
            <v>1479345</v>
          </cell>
          <cell r="E187">
            <v>0</v>
          </cell>
          <cell r="F187">
            <v>0</v>
          </cell>
          <cell r="G187" t="str">
            <v>Contingency</v>
          </cell>
          <cell r="H187">
            <v>9</v>
          </cell>
          <cell r="I187" t="str">
            <v>ESF19B</v>
          </cell>
          <cell r="J187" t="str">
            <v>Big Spring State Hospital</v>
          </cell>
        </row>
        <row r="188">
          <cell r="A188" t="str">
            <v>18-003-BSH</v>
          </cell>
          <cell r="B188" t="str">
            <v>HHSC</v>
          </cell>
          <cell r="C188" t="str">
            <v>Sanitary Sewer Repair</v>
          </cell>
          <cell r="D188">
            <v>324172.74</v>
          </cell>
          <cell r="E188">
            <v>324172.74</v>
          </cell>
          <cell r="F188">
            <v>0</v>
          </cell>
          <cell r="G188" t="str">
            <v>Arch. &amp; Eng.</v>
          </cell>
          <cell r="H188">
            <v>2</v>
          </cell>
          <cell r="I188" t="str">
            <v>ESF18B</v>
          </cell>
          <cell r="J188" t="str">
            <v>Big Spring State Hospital</v>
          </cell>
        </row>
        <row r="189">
          <cell r="A189" t="str">
            <v>18-003-BSH</v>
          </cell>
          <cell r="B189" t="str">
            <v>HHSC</v>
          </cell>
          <cell r="C189" t="str">
            <v>Sanitary Sewer Repair</v>
          </cell>
          <cell r="D189">
            <v>2280935.2599999998</v>
          </cell>
          <cell r="E189">
            <v>0</v>
          </cell>
          <cell r="F189">
            <v>0</v>
          </cell>
          <cell r="G189" t="str">
            <v>Contingency</v>
          </cell>
          <cell r="H189">
            <v>9</v>
          </cell>
          <cell r="I189" t="str">
            <v>ESF18B</v>
          </cell>
          <cell r="J189" t="str">
            <v>Big Spring State Hospital</v>
          </cell>
        </row>
        <row r="190">
          <cell r="A190" t="str">
            <v>18-003-BSH</v>
          </cell>
          <cell r="B190" t="str">
            <v>HHSC</v>
          </cell>
          <cell r="C190" t="str">
            <v>Sanitary Sewer Repair</v>
          </cell>
          <cell r="D190">
            <v>2648167</v>
          </cell>
          <cell r="E190">
            <v>0</v>
          </cell>
          <cell r="F190">
            <v>0</v>
          </cell>
          <cell r="G190" t="str">
            <v>Contingency</v>
          </cell>
          <cell r="H190">
            <v>9</v>
          </cell>
          <cell r="I190" t="str">
            <v>ESF19B</v>
          </cell>
          <cell r="J190" t="str">
            <v>Big Spring State Hospital</v>
          </cell>
        </row>
        <row r="191">
          <cell r="A191" t="str">
            <v>18-002-BSH</v>
          </cell>
          <cell r="B191" t="str">
            <v>HHSC</v>
          </cell>
          <cell r="C191" t="str">
            <v>Roof Repairs &amp; Replacement</v>
          </cell>
          <cell r="D191">
            <v>0</v>
          </cell>
          <cell r="E191">
            <v>0</v>
          </cell>
          <cell r="F191">
            <v>0</v>
          </cell>
          <cell r="G191" t="str">
            <v>Construction</v>
          </cell>
          <cell r="H191">
            <v>1</v>
          </cell>
          <cell r="I191" t="str">
            <v>ESF18B</v>
          </cell>
          <cell r="J191" t="str">
            <v>Big Spring State Hospital</v>
          </cell>
        </row>
        <row r="192">
          <cell r="A192" t="str">
            <v>18-002-BSH</v>
          </cell>
          <cell r="B192" t="str">
            <v>HHSC</v>
          </cell>
          <cell r="C192" t="str">
            <v>Roof Repairs &amp; Replacement</v>
          </cell>
          <cell r="D192">
            <v>54218.75</v>
          </cell>
          <cell r="E192">
            <v>54218.75</v>
          </cell>
          <cell r="F192">
            <v>0</v>
          </cell>
          <cell r="G192" t="str">
            <v>Arch. &amp; Eng.</v>
          </cell>
          <cell r="H192">
            <v>2</v>
          </cell>
          <cell r="I192" t="str">
            <v>ESF18B</v>
          </cell>
          <cell r="J192" t="str">
            <v>Big Spring State Hospital</v>
          </cell>
        </row>
        <row r="193">
          <cell r="A193" t="str">
            <v>18-002-BSH</v>
          </cell>
          <cell r="B193" t="str">
            <v>HHSC</v>
          </cell>
          <cell r="C193" t="str">
            <v>Roof Repairs &amp; Replacement</v>
          </cell>
          <cell r="D193">
            <v>255583.25</v>
          </cell>
          <cell r="E193">
            <v>0</v>
          </cell>
          <cell r="F193">
            <v>0</v>
          </cell>
          <cell r="G193" t="str">
            <v>Contingency</v>
          </cell>
          <cell r="H193">
            <v>9</v>
          </cell>
          <cell r="I193" t="str">
            <v>ESF18B</v>
          </cell>
          <cell r="J193" t="str">
            <v>Big Spring State Hospital</v>
          </cell>
        </row>
        <row r="194">
          <cell r="A194" t="str">
            <v>18-002-BSH</v>
          </cell>
          <cell r="B194" t="str">
            <v>HHSC</v>
          </cell>
          <cell r="C194" t="str">
            <v>Roof Repairs &amp; Replacement</v>
          </cell>
          <cell r="D194">
            <v>314923</v>
          </cell>
          <cell r="E194">
            <v>0</v>
          </cell>
          <cell r="F194">
            <v>0</v>
          </cell>
          <cell r="G194" t="str">
            <v>Contingency</v>
          </cell>
          <cell r="H194">
            <v>9</v>
          </cell>
          <cell r="I194" t="str">
            <v>ESF19B</v>
          </cell>
          <cell r="J194" t="str">
            <v>Big Spring State Hospital</v>
          </cell>
        </row>
        <row r="195">
          <cell r="A195" t="str">
            <v>18-001-ASH</v>
          </cell>
          <cell r="B195" t="str">
            <v>HHSC</v>
          </cell>
          <cell r="C195" t="str">
            <v>Anti-Ligature &amp; Hardware</v>
          </cell>
          <cell r="D195">
            <v>1148884</v>
          </cell>
          <cell r="E195">
            <v>0</v>
          </cell>
          <cell r="F195">
            <v>0</v>
          </cell>
          <cell r="G195" t="str">
            <v>Contingency</v>
          </cell>
          <cell r="H195">
            <v>9</v>
          </cell>
          <cell r="I195" t="str">
            <v>ESF18B</v>
          </cell>
          <cell r="J195" t="str">
            <v>Austin State Hospital</v>
          </cell>
        </row>
        <row r="196">
          <cell r="A196" t="str">
            <v>18-001-ASH</v>
          </cell>
          <cell r="B196" t="str">
            <v>HHSC</v>
          </cell>
          <cell r="C196" t="str">
            <v>Anti-Ligature &amp; Hardware</v>
          </cell>
          <cell r="D196">
            <v>1167874</v>
          </cell>
          <cell r="E196">
            <v>0</v>
          </cell>
          <cell r="F196">
            <v>0</v>
          </cell>
          <cell r="G196" t="str">
            <v>Contingency</v>
          </cell>
          <cell r="H196">
            <v>9</v>
          </cell>
          <cell r="I196" t="str">
            <v>ESF19B</v>
          </cell>
          <cell r="J196" t="str">
            <v>Austin State Hospital</v>
          </cell>
        </row>
        <row r="197">
          <cell r="A197" t="str">
            <v>17-019-RSH</v>
          </cell>
          <cell r="B197" t="str">
            <v>DSHS</v>
          </cell>
          <cell r="C197" t="str">
            <v>Condensing Rack Replacement</v>
          </cell>
          <cell r="D197">
            <v>0</v>
          </cell>
          <cell r="E197">
            <v>0</v>
          </cell>
          <cell r="F197">
            <v>0</v>
          </cell>
          <cell r="G197" t="str">
            <v>Contingency</v>
          </cell>
          <cell r="H197">
            <v>9</v>
          </cell>
          <cell r="I197" t="str">
            <v>7660</v>
          </cell>
          <cell r="J197" t="str">
            <v>Rusk State Hospital</v>
          </cell>
        </row>
        <row r="198">
          <cell r="A198" t="str">
            <v>17-019-RSH</v>
          </cell>
          <cell r="B198" t="str">
            <v>HHSC</v>
          </cell>
          <cell r="C198" t="str">
            <v>Condensing Rack Replacement</v>
          </cell>
          <cell r="D198">
            <v>43700</v>
          </cell>
          <cell r="E198">
            <v>43700</v>
          </cell>
          <cell r="F198">
            <v>0</v>
          </cell>
          <cell r="G198" t="str">
            <v>Construction</v>
          </cell>
          <cell r="H198">
            <v>1</v>
          </cell>
          <cell r="I198" t="str">
            <v>ESF18B</v>
          </cell>
          <cell r="J198" t="str">
            <v>Rusk State Hospital</v>
          </cell>
        </row>
        <row r="199">
          <cell r="A199" t="str">
            <v>17-019-RSH</v>
          </cell>
          <cell r="B199" t="str">
            <v>HHSC</v>
          </cell>
          <cell r="C199" t="str">
            <v>Condensing Rack Replacement</v>
          </cell>
          <cell r="D199">
            <v>10858</v>
          </cell>
          <cell r="E199">
            <v>10858</v>
          </cell>
          <cell r="F199">
            <v>10858</v>
          </cell>
          <cell r="G199" t="str">
            <v>Other</v>
          </cell>
          <cell r="H199">
            <v>8</v>
          </cell>
          <cell r="I199" t="str">
            <v>ESF18B</v>
          </cell>
          <cell r="J199" t="str">
            <v>Rusk State Hospital</v>
          </cell>
        </row>
        <row r="200">
          <cell r="A200" t="str">
            <v>17-019-RSH</v>
          </cell>
          <cell r="B200" t="str">
            <v>HHSC</v>
          </cell>
          <cell r="C200" t="str">
            <v>Condensing Rack Replacement</v>
          </cell>
          <cell r="D200">
            <v>23553</v>
          </cell>
          <cell r="E200">
            <v>0</v>
          </cell>
          <cell r="F200">
            <v>0</v>
          </cell>
          <cell r="G200" t="str">
            <v>Contingency</v>
          </cell>
          <cell r="H200">
            <v>9</v>
          </cell>
          <cell r="I200" t="str">
            <v>ESF18B</v>
          </cell>
          <cell r="J200" t="str">
            <v>Rusk State Hospital</v>
          </cell>
        </row>
        <row r="201">
          <cell r="A201" t="str">
            <v>17-018-LFS</v>
          </cell>
          <cell r="B201" t="str">
            <v>DADS</v>
          </cell>
          <cell r="C201" t="str">
            <v>Grease Trap Relocation</v>
          </cell>
          <cell r="D201">
            <v>0</v>
          </cell>
          <cell r="E201">
            <v>0</v>
          </cell>
          <cell r="F201">
            <v>0</v>
          </cell>
          <cell r="G201" t="str">
            <v>Contingency</v>
          </cell>
          <cell r="H201">
            <v>9</v>
          </cell>
          <cell r="I201" t="str">
            <v>7658</v>
          </cell>
          <cell r="J201" t="str">
            <v>Lufkin State Supported Living Center</v>
          </cell>
        </row>
        <row r="202">
          <cell r="A202" t="str">
            <v>17-018-LFS</v>
          </cell>
          <cell r="B202" t="str">
            <v>HHSC</v>
          </cell>
          <cell r="C202" t="str">
            <v>Grease Trap Relocation</v>
          </cell>
          <cell r="D202">
            <v>41250</v>
          </cell>
          <cell r="E202">
            <v>41250</v>
          </cell>
          <cell r="F202">
            <v>41250</v>
          </cell>
          <cell r="G202" t="str">
            <v>Construction</v>
          </cell>
          <cell r="H202">
            <v>1</v>
          </cell>
          <cell r="I202" t="str">
            <v>ESF18A</v>
          </cell>
          <cell r="J202" t="str">
            <v>Lufkin State Supported Living Center</v>
          </cell>
        </row>
        <row r="203">
          <cell r="A203" t="str">
            <v>17-018-LFS</v>
          </cell>
          <cell r="B203" t="str">
            <v>HHSC</v>
          </cell>
          <cell r="C203" t="str">
            <v>Grease Trap Relocation</v>
          </cell>
          <cell r="D203">
            <v>0</v>
          </cell>
          <cell r="E203">
            <v>0</v>
          </cell>
          <cell r="F203">
            <v>0</v>
          </cell>
          <cell r="G203" t="str">
            <v>Contingency</v>
          </cell>
          <cell r="H203">
            <v>9</v>
          </cell>
          <cell r="I203" t="str">
            <v>ESF18A</v>
          </cell>
          <cell r="J203" t="str">
            <v>Lufkin State Supported Living Center</v>
          </cell>
        </row>
        <row r="204">
          <cell r="A204" t="str">
            <v>17-017-RSH</v>
          </cell>
          <cell r="B204" t="str">
            <v>DSHS</v>
          </cell>
          <cell r="C204" t="str">
            <v>509-510 Remediation</v>
          </cell>
          <cell r="D204">
            <v>0</v>
          </cell>
          <cell r="E204">
            <v>0</v>
          </cell>
          <cell r="F204">
            <v>0</v>
          </cell>
          <cell r="G204" t="str">
            <v>Agency Admin.</v>
          </cell>
          <cell r="H204">
            <v>6</v>
          </cell>
          <cell r="I204" t="str">
            <v>7660</v>
          </cell>
          <cell r="J204" t="str">
            <v>Rusk State Hospital</v>
          </cell>
        </row>
        <row r="205">
          <cell r="A205" t="str">
            <v>17-017-RSH</v>
          </cell>
          <cell r="B205" t="str">
            <v>DSHS</v>
          </cell>
          <cell r="C205" t="str">
            <v>509-510 Remediation</v>
          </cell>
          <cell r="D205">
            <v>0</v>
          </cell>
          <cell r="E205">
            <v>0</v>
          </cell>
          <cell r="F205">
            <v>0</v>
          </cell>
          <cell r="G205" t="str">
            <v>Contingency</v>
          </cell>
          <cell r="H205">
            <v>9</v>
          </cell>
          <cell r="I205" t="str">
            <v>7660</v>
          </cell>
          <cell r="J205" t="str">
            <v>Rusk State Hospital</v>
          </cell>
        </row>
        <row r="206">
          <cell r="A206" t="str">
            <v>17-017-RSH</v>
          </cell>
          <cell r="B206" t="str">
            <v>DSHS</v>
          </cell>
          <cell r="C206" t="str">
            <v>509-510 Remediation</v>
          </cell>
          <cell r="D206">
            <v>29375</v>
          </cell>
          <cell r="E206">
            <v>29375</v>
          </cell>
          <cell r="F206">
            <v>29375</v>
          </cell>
          <cell r="G206" t="str">
            <v>Construction</v>
          </cell>
          <cell r="H206">
            <v>1</v>
          </cell>
          <cell r="I206" t="str">
            <v>GR17</v>
          </cell>
          <cell r="J206" t="str">
            <v>Rusk State Hospital</v>
          </cell>
        </row>
        <row r="207">
          <cell r="A207" t="str">
            <v>17-016-RSH</v>
          </cell>
          <cell r="B207" t="str">
            <v>DSHS</v>
          </cell>
          <cell r="C207" t="str">
            <v>CSI Remediation</v>
          </cell>
          <cell r="D207">
            <v>0</v>
          </cell>
          <cell r="E207">
            <v>0</v>
          </cell>
          <cell r="F207">
            <v>0</v>
          </cell>
          <cell r="G207" t="str">
            <v>Construction</v>
          </cell>
          <cell r="H207">
            <v>1</v>
          </cell>
          <cell r="I207" t="str">
            <v>7660</v>
          </cell>
          <cell r="J207" t="str">
            <v>Rusk State Hospital</v>
          </cell>
        </row>
        <row r="208">
          <cell r="A208" t="str">
            <v>17-016-RSH</v>
          </cell>
          <cell r="B208" t="str">
            <v>DSHS</v>
          </cell>
          <cell r="C208" t="str">
            <v>CSI Remediation</v>
          </cell>
          <cell r="D208">
            <v>0</v>
          </cell>
          <cell r="E208">
            <v>0</v>
          </cell>
          <cell r="F208">
            <v>0</v>
          </cell>
          <cell r="G208" t="str">
            <v>Agency Admin.</v>
          </cell>
          <cell r="H208">
            <v>6</v>
          </cell>
          <cell r="I208" t="str">
            <v>7660</v>
          </cell>
          <cell r="J208" t="str">
            <v>Rusk State Hospital</v>
          </cell>
        </row>
        <row r="209">
          <cell r="A209" t="str">
            <v>17-016-RSH</v>
          </cell>
          <cell r="B209" t="str">
            <v>DSHS</v>
          </cell>
          <cell r="C209" t="str">
            <v>CSI Remediation</v>
          </cell>
          <cell r="D209">
            <v>0</v>
          </cell>
          <cell r="E209">
            <v>0</v>
          </cell>
          <cell r="F209">
            <v>0</v>
          </cell>
          <cell r="G209" t="str">
            <v>Contingency</v>
          </cell>
          <cell r="H209">
            <v>9</v>
          </cell>
          <cell r="I209" t="str">
            <v>7660</v>
          </cell>
          <cell r="J209" t="str">
            <v>Rusk State Hospital</v>
          </cell>
        </row>
        <row r="210">
          <cell r="A210" t="str">
            <v>17-016-RSH</v>
          </cell>
          <cell r="B210" t="str">
            <v>HHSC</v>
          </cell>
          <cell r="C210" t="str">
            <v>CSI Remediation</v>
          </cell>
          <cell r="D210">
            <v>357054.48</v>
          </cell>
          <cell r="E210">
            <v>0</v>
          </cell>
          <cell r="F210">
            <v>0</v>
          </cell>
          <cell r="G210" t="str">
            <v>Contingency</v>
          </cell>
          <cell r="H210">
            <v>9</v>
          </cell>
          <cell r="I210" t="str">
            <v>ESF18B</v>
          </cell>
          <cell r="J210" t="str">
            <v>Rusk State Hospital</v>
          </cell>
        </row>
        <row r="211">
          <cell r="A211" t="str">
            <v>17-015-WFH</v>
          </cell>
          <cell r="B211" t="str">
            <v>DSHS</v>
          </cell>
          <cell r="C211" t="str">
            <v>CSI Remediation</v>
          </cell>
          <cell r="D211">
            <v>0</v>
          </cell>
          <cell r="E211">
            <v>0</v>
          </cell>
          <cell r="F211">
            <v>0</v>
          </cell>
          <cell r="G211" t="str">
            <v>Agency Admin.</v>
          </cell>
          <cell r="H211">
            <v>6</v>
          </cell>
          <cell r="I211" t="str">
            <v>7660</v>
          </cell>
          <cell r="J211" t="str">
            <v>North Texas State Hospital - Wichita Falls</v>
          </cell>
        </row>
        <row r="212">
          <cell r="A212" t="str">
            <v>17-015-WFH</v>
          </cell>
          <cell r="B212" t="str">
            <v>DSHS</v>
          </cell>
          <cell r="C212" t="str">
            <v>CSI Remediation</v>
          </cell>
          <cell r="D212">
            <v>0</v>
          </cell>
          <cell r="E212">
            <v>0</v>
          </cell>
          <cell r="F212">
            <v>0</v>
          </cell>
          <cell r="G212" t="str">
            <v>Contingency</v>
          </cell>
          <cell r="H212">
            <v>9</v>
          </cell>
          <cell r="I212" t="str">
            <v>7660</v>
          </cell>
          <cell r="J212" t="str">
            <v>North Texas State Hospital - Wichita Falls</v>
          </cell>
        </row>
        <row r="213">
          <cell r="A213" t="str">
            <v>17-015-WFH</v>
          </cell>
          <cell r="B213" t="str">
            <v>DSHS</v>
          </cell>
          <cell r="C213" t="str">
            <v>CSI Remediation</v>
          </cell>
          <cell r="D213">
            <v>48760</v>
          </cell>
          <cell r="E213">
            <v>48760</v>
          </cell>
          <cell r="F213">
            <v>48760</v>
          </cell>
          <cell r="G213" t="str">
            <v>Construction</v>
          </cell>
          <cell r="H213">
            <v>1</v>
          </cell>
          <cell r="I213" t="str">
            <v>GR17</v>
          </cell>
          <cell r="J213" t="str">
            <v>North Texas State Hospital - Wichita Falls</v>
          </cell>
        </row>
        <row r="214">
          <cell r="A214" t="str">
            <v>17-015-WFH</v>
          </cell>
          <cell r="B214" t="str">
            <v>DSHS</v>
          </cell>
          <cell r="C214" t="str">
            <v>CSI Remediation</v>
          </cell>
          <cell r="D214">
            <v>0</v>
          </cell>
          <cell r="E214">
            <v>0</v>
          </cell>
          <cell r="F214">
            <v>0</v>
          </cell>
          <cell r="G214" t="str">
            <v>Agency Admin.</v>
          </cell>
          <cell r="H214">
            <v>6</v>
          </cell>
          <cell r="I214" t="str">
            <v>GR17</v>
          </cell>
          <cell r="J214" t="str">
            <v>North Texas State Hospital - Wichita Falls</v>
          </cell>
        </row>
        <row r="215">
          <cell r="A215" t="str">
            <v>17-014-ASH</v>
          </cell>
          <cell r="B215" t="str">
            <v>DSHS</v>
          </cell>
          <cell r="C215" t="str">
            <v>Porch and West Entry Repairs</v>
          </cell>
          <cell r="D215">
            <v>0</v>
          </cell>
          <cell r="E215">
            <v>0</v>
          </cell>
          <cell r="F215">
            <v>0</v>
          </cell>
          <cell r="G215" t="str">
            <v>Agency Admin.</v>
          </cell>
          <cell r="H215">
            <v>6</v>
          </cell>
          <cell r="I215" t="str">
            <v>7660</v>
          </cell>
          <cell r="J215" t="str">
            <v>Austin State Hospital</v>
          </cell>
        </row>
        <row r="216">
          <cell r="A216" t="str">
            <v>17-014-ASH</v>
          </cell>
          <cell r="B216" t="str">
            <v>DSHS</v>
          </cell>
          <cell r="C216" t="str">
            <v>Porch and West Entry Repairs</v>
          </cell>
          <cell r="D216">
            <v>3640.77</v>
          </cell>
          <cell r="E216">
            <v>0</v>
          </cell>
          <cell r="F216">
            <v>0</v>
          </cell>
          <cell r="G216" t="str">
            <v>Contingency</v>
          </cell>
          <cell r="H216">
            <v>9</v>
          </cell>
          <cell r="I216" t="str">
            <v>7660</v>
          </cell>
          <cell r="J216" t="str">
            <v>Austin State Hospital</v>
          </cell>
        </row>
        <row r="217">
          <cell r="A217" t="str">
            <v>17-014-ASH</v>
          </cell>
          <cell r="B217" t="str">
            <v>DSHS</v>
          </cell>
          <cell r="C217" t="str">
            <v>Porch and West Entry Repairs</v>
          </cell>
          <cell r="D217">
            <v>769527</v>
          </cell>
          <cell r="E217">
            <v>769527</v>
          </cell>
          <cell r="F217">
            <v>626609.55000000005</v>
          </cell>
          <cell r="G217" t="str">
            <v>Construction</v>
          </cell>
          <cell r="H217">
            <v>1</v>
          </cell>
          <cell r="I217" t="str">
            <v>GR17</v>
          </cell>
          <cell r="J217" t="str">
            <v>Austin State Hospital</v>
          </cell>
        </row>
        <row r="218">
          <cell r="A218" t="str">
            <v>17-013-ESC</v>
          </cell>
          <cell r="B218" t="str">
            <v>DADS</v>
          </cell>
          <cell r="C218" t="str">
            <v>Chiller Replacement</v>
          </cell>
          <cell r="D218">
            <v>243244.22</v>
          </cell>
          <cell r="E218">
            <v>243244.22</v>
          </cell>
          <cell r="F218">
            <v>0</v>
          </cell>
          <cell r="G218" t="str">
            <v>Construction</v>
          </cell>
          <cell r="H218">
            <v>1</v>
          </cell>
          <cell r="I218" t="str">
            <v>7658</v>
          </cell>
          <cell r="J218" t="str">
            <v>El Paso State Supported Living Center</v>
          </cell>
        </row>
        <row r="219">
          <cell r="A219" t="str">
            <v>17-013-ESC</v>
          </cell>
          <cell r="B219" t="str">
            <v>DADS</v>
          </cell>
          <cell r="C219" t="str">
            <v>Chiller Replacement</v>
          </cell>
          <cell r="D219">
            <v>0</v>
          </cell>
          <cell r="E219">
            <v>0</v>
          </cell>
          <cell r="F219">
            <v>0</v>
          </cell>
          <cell r="G219" t="str">
            <v>Agency Admin.</v>
          </cell>
          <cell r="H219">
            <v>6</v>
          </cell>
          <cell r="I219" t="str">
            <v>7658</v>
          </cell>
          <cell r="J219" t="str">
            <v>El Paso State Supported Living Center</v>
          </cell>
        </row>
        <row r="220">
          <cell r="A220" t="str">
            <v>17-013-ESC</v>
          </cell>
          <cell r="B220" t="str">
            <v>DADS</v>
          </cell>
          <cell r="C220" t="str">
            <v>Chiller Replacement</v>
          </cell>
          <cell r="D220">
            <v>20.95</v>
          </cell>
          <cell r="E220">
            <v>0</v>
          </cell>
          <cell r="F220">
            <v>0</v>
          </cell>
          <cell r="G220" t="str">
            <v>Contingency</v>
          </cell>
          <cell r="H220">
            <v>9</v>
          </cell>
          <cell r="I220" t="str">
            <v>7658</v>
          </cell>
          <cell r="J220" t="str">
            <v>El Paso State Supported Living Center</v>
          </cell>
        </row>
        <row r="221">
          <cell r="A221" t="str">
            <v>17-013-ESC</v>
          </cell>
          <cell r="B221" t="str">
            <v>DADS</v>
          </cell>
          <cell r="C221" t="str">
            <v>Chiller Replacement</v>
          </cell>
          <cell r="D221">
            <v>10119.86</v>
          </cell>
          <cell r="E221">
            <v>10119.86</v>
          </cell>
          <cell r="F221">
            <v>0</v>
          </cell>
          <cell r="G221" t="str">
            <v>Construction</v>
          </cell>
          <cell r="H221">
            <v>1</v>
          </cell>
          <cell r="I221" t="str">
            <v>GR16</v>
          </cell>
          <cell r="J221" t="str">
            <v>El Paso State Supported Living Center</v>
          </cell>
        </row>
        <row r="222">
          <cell r="A222" t="str">
            <v>17-012-ABS</v>
          </cell>
          <cell r="B222" t="str">
            <v>DADS</v>
          </cell>
          <cell r="C222" t="str">
            <v>HVAC Cooling Tower Replacement</v>
          </cell>
          <cell r="D222">
            <v>0</v>
          </cell>
          <cell r="E222">
            <v>0</v>
          </cell>
          <cell r="F222">
            <v>0</v>
          </cell>
          <cell r="G222" t="str">
            <v>Agency Admin.</v>
          </cell>
          <cell r="H222">
            <v>6</v>
          </cell>
          <cell r="I222" t="str">
            <v>7658</v>
          </cell>
          <cell r="J222" t="str">
            <v>Abilene State Supported Living Center</v>
          </cell>
        </row>
        <row r="223">
          <cell r="A223" t="str">
            <v>17-012-ABS</v>
          </cell>
          <cell r="B223" t="str">
            <v>DADS</v>
          </cell>
          <cell r="C223" t="str">
            <v>HVAC Cooling Tower Replacement</v>
          </cell>
          <cell r="D223">
            <v>0</v>
          </cell>
          <cell r="E223">
            <v>0</v>
          </cell>
          <cell r="F223">
            <v>0</v>
          </cell>
          <cell r="G223" t="str">
            <v>Contingency</v>
          </cell>
          <cell r="H223">
            <v>9</v>
          </cell>
          <cell r="I223" t="str">
            <v>7658</v>
          </cell>
          <cell r="J223" t="str">
            <v>Abilene State Supported Living Center</v>
          </cell>
        </row>
        <row r="224">
          <cell r="A224" t="str">
            <v>17-012-ABS</v>
          </cell>
          <cell r="B224" t="str">
            <v>DADS</v>
          </cell>
          <cell r="C224" t="str">
            <v>HVAC Cooling Tower Replacement</v>
          </cell>
          <cell r="D224">
            <v>41750</v>
          </cell>
          <cell r="E224">
            <v>41750</v>
          </cell>
          <cell r="F224">
            <v>41750</v>
          </cell>
          <cell r="G224" t="str">
            <v>Construction</v>
          </cell>
          <cell r="H224">
            <v>1</v>
          </cell>
          <cell r="I224" t="str">
            <v>GR16</v>
          </cell>
          <cell r="J224" t="str">
            <v>Abilene State Supported Living Center</v>
          </cell>
        </row>
        <row r="225">
          <cell r="A225" t="str">
            <v>17-011-ABS</v>
          </cell>
          <cell r="B225" t="str">
            <v>DADS</v>
          </cell>
          <cell r="C225" t="str">
            <v>DA Tank Replacement</v>
          </cell>
          <cell r="D225">
            <v>0</v>
          </cell>
          <cell r="E225">
            <v>0</v>
          </cell>
          <cell r="F225">
            <v>0</v>
          </cell>
          <cell r="G225" t="str">
            <v>Agency Admin.</v>
          </cell>
          <cell r="H225">
            <v>6</v>
          </cell>
          <cell r="I225" t="str">
            <v>7658</v>
          </cell>
          <cell r="J225"/>
        </row>
        <row r="226">
          <cell r="A226" t="str">
            <v>17-011-ABS</v>
          </cell>
          <cell r="B226" t="str">
            <v>DADS</v>
          </cell>
          <cell r="C226" t="str">
            <v>DA Tank Replacement</v>
          </cell>
          <cell r="D226">
            <v>383.2</v>
          </cell>
          <cell r="E226">
            <v>0</v>
          </cell>
          <cell r="F226">
            <v>0</v>
          </cell>
          <cell r="G226" t="str">
            <v>Contingency</v>
          </cell>
          <cell r="H226">
            <v>9</v>
          </cell>
          <cell r="I226" t="str">
            <v>7658</v>
          </cell>
          <cell r="J226"/>
        </row>
        <row r="227">
          <cell r="A227" t="str">
            <v>17-011-ABS</v>
          </cell>
          <cell r="B227" t="str">
            <v>DADS</v>
          </cell>
          <cell r="C227" t="str">
            <v>DA Tank Replacement</v>
          </cell>
          <cell r="D227">
            <v>80993.69</v>
          </cell>
          <cell r="E227">
            <v>80993.69</v>
          </cell>
          <cell r="F227">
            <v>80993.69</v>
          </cell>
          <cell r="G227" t="str">
            <v>Construction</v>
          </cell>
          <cell r="H227">
            <v>1</v>
          </cell>
          <cell r="I227" t="str">
            <v>GR16</v>
          </cell>
          <cell r="J227"/>
        </row>
        <row r="228">
          <cell r="A228" t="str">
            <v>17-010-MSS</v>
          </cell>
          <cell r="B228" t="str">
            <v>DADS</v>
          </cell>
          <cell r="C228" t="str">
            <v>Warehouse Replacement</v>
          </cell>
          <cell r="D228">
            <v>44185.75</v>
          </cell>
          <cell r="E228">
            <v>44185.75</v>
          </cell>
          <cell r="F228">
            <v>44185.75</v>
          </cell>
          <cell r="G228" t="str">
            <v>Construction</v>
          </cell>
          <cell r="H228">
            <v>1</v>
          </cell>
          <cell r="I228" t="str">
            <v>7658</v>
          </cell>
          <cell r="J228" t="str">
            <v>Mexia State Supported Living Center</v>
          </cell>
        </row>
        <row r="229">
          <cell r="A229" t="str">
            <v>17-010-MSS</v>
          </cell>
          <cell r="B229" t="str">
            <v>DADS</v>
          </cell>
          <cell r="C229" t="str">
            <v>Warehouse Replacement</v>
          </cell>
          <cell r="D229">
            <v>0</v>
          </cell>
          <cell r="E229">
            <v>0</v>
          </cell>
          <cell r="F229">
            <v>0</v>
          </cell>
          <cell r="G229" t="str">
            <v>Arch. &amp; Eng.</v>
          </cell>
          <cell r="H229">
            <v>2</v>
          </cell>
          <cell r="I229" t="str">
            <v>7658</v>
          </cell>
          <cell r="J229" t="str">
            <v>Mexia State Supported Living Center</v>
          </cell>
        </row>
        <row r="230">
          <cell r="A230" t="str">
            <v>17-010-MSS</v>
          </cell>
          <cell r="B230" t="str">
            <v>DADS</v>
          </cell>
          <cell r="C230" t="str">
            <v>Warehouse Replacement</v>
          </cell>
          <cell r="D230">
            <v>0</v>
          </cell>
          <cell r="E230">
            <v>0</v>
          </cell>
          <cell r="F230">
            <v>0</v>
          </cell>
          <cell r="G230" t="str">
            <v>Agency Admin.</v>
          </cell>
          <cell r="H230">
            <v>6</v>
          </cell>
          <cell r="I230" t="str">
            <v>7658</v>
          </cell>
          <cell r="J230" t="str">
            <v>Mexia State Supported Living Center</v>
          </cell>
        </row>
        <row r="231">
          <cell r="A231" t="str">
            <v>17-010-MSS</v>
          </cell>
          <cell r="B231" t="str">
            <v>DADS</v>
          </cell>
          <cell r="C231" t="str">
            <v>Warehouse Replacement</v>
          </cell>
          <cell r="D231">
            <v>0</v>
          </cell>
          <cell r="E231">
            <v>0</v>
          </cell>
          <cell r="F231">
            <v>0</v>
          </cell>
          <cell r="G231" t="str">
            <v>Other</v>
          </cell>
          <cell r="H231">
            <v>8</v>
          </cell>
          <cell r="I231" t="str">
            <v>7658</v>
          </cell>
          <cell r="J231" t="str">
            <v>Mexia State Supported Living Center</v>
          </cell>
        </row>
        <row r="232">
          <cell r="A232" t="str">
            <v>17-010-MSS</v>
          </cell>
          <cell r="B232" t="str">
            <v>DADS</v>
          </cell>
          <cell r="C232" t="str">
            <v>Warehouse Replacement</v>
          </cell>
          <cell r="D232">
            <v>103182.61</v>
          </cell>
          <cell r="E232">
            <v>0</v>
          </cell>
          <cell r="F232">
            <v>0</v>
          </cell>
          <cell r="G232" t="str">
            <v>Contingency</v>
          </cell>
          <cell r="H232">
            <v>9</v>
          </cell>
          <cell r="I232" t="str">
            <v>7658</v>
          </cell>
          <cell r="J232" t="str">
            <v>Mexia State Supported Living Center</v>
          </cell>
        </row>
        <row r="233">
          <cell r="A233" t="str">
            <v>17-010-MSS</v>
          </cell>
          <cell r="B233" t="str">
            <v>DADS</v>
          </cell>
          <cell r="C233" t="str">
            <v>Warehouse Replacement</v>
          </cell>
          <cell r="D233">
            <v>0</v>
          </cell>
          <cell r="E233">
            <v>0</v>
          </cell>
          <cell r="F233">
            <v>0</v>
          </cell>
          <cell r="G233" t="str">
            <v>A/E Environmental Services</v>
          </cell>
          <cell r="H233">
            <v>10</v>
          </cell>
          <cell r="I233" t="str">
            <v>7658</v>
          </cell>
          <cell r="J233" t="str">
            <v>Mexia State Supported Living Center</v>
          </cell>
        </row>
        <row r="234">
          <cell r="A234" t="str">
            <v>17-010-MSS</v>
          </cell>
          <cell r="B234" t="str">
            <v>DADS</v>
          </cell>
          <cell r="C234" t="str">
            <v>Warehouse Replacement</v>
          </cell>
          <cell r="D234">
            <v>1438281.25</v>
          </cell>
          <cell r="E234">
            <v>1438281.25</v>
          </cell>
          <cell r="F234">
            <v>1082693.8</v>
          </cell>
          <cell r="G234" t="str">
            <v>Construction</v>
          </cell>
          <cell r="H234">
            <v>1</v>
          </cell>
          <cell r="I234" t="str">
            <v>GRMSS</v>
          </cell>
          <cell r="J234" t="str">
            <v>Mexia State Supported Living Center</v>
          </cell>
        </row>
        <row r="235">
          <cell r="A235" t="str">
            <v>17-010-MSS</v>
          </cell>
          <cell r="B235" t="str">
            <v>DADS</v>
          </cell>
          <cell r="C235" t="str">
            <v>Warehouse Replacement</v>
          </cell>
          <cell r="D235">
            <v>65985</v>
          </cell>
          <cell r="E235">
            <v>65985</v>
          </cell>
          <cell r="F235">
            <v>54642.559999999998</v>
          </cell>
          <cell r="G235" t="str">
            <v>Arch. &amp; Eng.</v>
          </cell>
          <cell r="H235">
            <v>2</v>
          </cell>
          <cell r="I235" t="str">
            <v>GRMSS</v>
          </cell>
          <cell r="J235" t="str">
            <v>Mexia State Supported Living Center</v>
          </cell>
        </row>
        <row r="236">
          <cell r="A236" t="str">
            <v>17-010-MSS</v>
          </cell>
          <cell r="B236" t="str">
            <v>DADS</v>
          </cell>
          <cell r="C236" t="str">
            <v>Warehouse Replacement</v>
          </cell>
          <cell r="D236">
            <v>300000</v>
          </cell>
          <cell r="E236">
            <v>300000</v>
          </cell>
          <cell r="F236">
            <v>270000</v>
          </cell>
          <cell r="G236" t="str">
            <v>Other</v>
          </cell>
          <cell r="H236">
            <v>8</v>
          </cell>
          <cell r="I236" t="str">
            <v>GRMSS</v>
          </cell>
          <cell r="J236" t="str">
            <v>Mexia State Supported Living Center</v>
          </cell>
        </row>
        <row r="237">
          <cell r="A237" t="str">
            <v>17-010-MSS</v>
          </cell>
          <cell r="B237" t="str">
            <v>DADS</v>
          </cell>
          <cell r="C237" t="str">
            <v>Warehouse Replacement</v>
          </cell>
          <cell r="D237">
            <v>42858</v>
          </cell>
          <cell r="E237">
            <v>42858</v>
          </cell>
          <cell r="F237">
            <v>35674</v>
          </cell>
          <cell r="G237" t="str">
            <v>A/E Environmental Services</v>
          </cell>
          <cell r="H237">
            <v>10</v>
          </cell>
          <cell r="I237" t="str">
            <v>GRMSS</v>
          </cell>
          <cell r="J237" t="str">
            <v>Mexia State Supported Living Center</v>
          </cell>
        </row>
        <row r="238">
          <cell r="A238" t="str">
            <v>17-009-MSS</v>
          </cell>
          <cell r="B238" t="str">
            <v>DADS</v>
          </cell>
          <cell r="C238" t="str">
            <v>Laundry Building Rehabilitation</v>
          </cell>
          <cell r="D238">
            <v>0</v>
          </cell>
          <cell r="E238">
            <v>0</v>
          </cell>
          <cell r="F238">
            <v>0</v>
          </cell>
          <cell r="G238" t="str">
            <v>Construction</v>
          </cell>
          <cell r="H238">
            <v>1</v>
          </cell>
          <cell r="I238" t="str">
            <v>7658</v>
          </cell>
          <cell r="J238" t="str">
            <v>Mexia State Supported Living Center</v>
          </cell>
        </row>
        <row r="239">
          <cell r="A239" t="str">
            <v>17-009-MSS</v>
          </cell>
          <cell r="B239" t="str">
            <v>DADS</v>
          </cell>
          <cell r="C239" t="str">
            <v>Laundry Building Rehabilitation</v>
          </cell>
          <cell r="D239">
            <v>0</v>
          </cell>
          <cell r="E239">
            <v>0</v>
          </cell>
          <cell r="F239">
            <v>0</v>
          </cell>
          <cell r="G239" t="str">
            <v>Arch. &amp; Eng.</v>
          </cell>
          <cell r="H239">
            <v>2</v>
          </cell>
          <cell r="I239" t="str">
            <v>7658</v>
          </cell>
          <cell r="J239" t="str">
            <v>Mexia State Supported Living Center</v>
          </cell>
        </row>
        <row r="240">
          <cell r="A240" t="str">
            <v>17-009-MSS</v>
          </cell>
          <cell r="B240" t="str">
            <v>DADS</v>
          </cell>
          <cell r="C240" t="str">
            <v>Laundry Building Rehabilitation</v>
          </cell>
          <cell r="D240">
            <v>0</v>
          </cell>
          <cell r="E240">
            <v>0</v>
          </cell>
          <cell r="F240">
            <v>0</v>
          </cell>
          <cell r="G240" t="str">
            <v>Agency Admin.</v>
          </cell>
          <cell r="H240">
            <v>6</v>
          </cell>
          <cell r="I240" t="str">
            <v>7658</v>
          </cell>
          <cell r="J240" t="str">
            <v>Mexia State Supported Living Center</v>
          </cell>
        </row>
        <row r="241">
          <cell r="A241" t="str">
            <v>17-009-MSS</v>
          </cell>
          <cell r="B241" t="str">
            <v>DADS</v>
          </cell>
          <cell r="C241" t="str">
            <v>Laundry Building Rehabilitation</v>
          </cell>
          <cell r="D241">
            <v>0</v>
          </cell>
          <cell r="E241">
            <v>0</v>
          </cell>
          <cell r="F241">
            <v>0</v>
          </cell>
          <cell r="G241" t="str">
            <v>Contingency</v>
          </cell>
          <cell r="H241">
            <v>9</v>
          </cell>
          <cell r="I241" t="str">
            <v>7658</v>
          </cell>
          <cell r="J241" t="str">
            <v>Mexia State Supported Living Center</v>
          </cell>
        </row>
        <row r="242">
          <cell r="A242" t="str">
            <v>17-009-MSS</v>
          </cell>
          <cell r="B242" t="str">
            <v>DADS</v>
          </cell>
          <cell r="C242" t="str">
            <v>Laundry Building Rehabilitation</v>
          </cell>
          <cell r="D242">
            <v>341915</v>
          </cell>
          <cell r="E242">
            <v>341915</v>
          </cell>
          <cell r="F242">
            <v>305923.5</v>
          </cell>
          <cell r="G242" t="str">
            <v>Construction</v>
          </cell>
          <cell r="H242">
            <v>1</v>
          </cell>
          <cell r="I242" t="str">
            <v>GRMSS</v>
          </cell>
          <cell r="J242" t="str">
            <v>Mexia State Supported Living Center</v>
          </cell>
        </row>
        <row r="243">
          <cell r="A243" t="str">
            <v>17-009-MSS</v>
          </cell>
          <cell r="B243" t="str">
            <v>DADS</v>
          </cell>
          <cell r="C243" t="str">
            <v>Laundry Building Rehabilitation</v>
          </cell>
          <cell r="D243">
            <v>44995</v>
          </cell>
          <cell r="E243">
            <v>44995</v>
          </cell>
          <cell r="F243">
            <v>43645.15</v>
          </cell>
          <cell r="G243" t="str">
            <v>Arch. &amp; Eng.</v>
          </cell>
          <cell r="H243">
            <v>2</v>
          </cell>
          <cell r="I243" t="str">
            <v>GRMSS</v>
          </cell>
          <cell r="J243" t="str">
            <v>Mexia State Supported Living Center</v>
          </cell>
        </row>
        <row r="244">
          <cell r="A244" t="str">
            <v>17-008-RSH</v>
          </cell>
          <cell r="B244" t="str">
            <v>DSHS</v>
          </cell>
          <cell r="C244" t="str">
            <v>Floor Replacement Bldg. 514 First Floor</v>
          </cell>
          <cell r="D244">
            <v>48293.2</v>
          </cell>
          <cell r="E244">
            <v>48293.2</v>
          </cell>
          <cell r="F244">
            <v>48293.2</v>
          </cell>
          <cell r="G244" t="str">
            <v>Construction</v>
          </cell>
          <cell r="H244">
            <v>1</v>
          </cell>
          <cell r="I244" t="str">
            <v>7660</v>
          </cell>
          <cell r="J244" t="str">
            <v>Rusk State Hospital</v>
          </cell>
        </row>
        <row r="245">
          <cell r="A245" t="str">
            <v>17-008-RSH</v>
          </cell>
          <cell r="B245" t="str">
            <v>DSHS</v>
          </cell>
          <cell r="C245" t="str">
            <v>Floor Replacement Bldg. 514 First Floor</v>
          </cell>
          <cell r="D245">
            <v>0</v>
          </cell>
          <cell r="E245">
            <v>0</v>
          </cell>
          <cell r="F245">
            <v>0</v>
          </cell>
          <cell r="G245" t="str">
            <v>Agency Admin.</v>
          </cell>
          <cell r="H245">
            <v>6</v>
          </cell>
          <cell r="I245" t="str">
            <v>7660</v>
          </cell>
          <cell r="J245" t="str">
            <v>Rusk State Hospital</v>
          </cell>
        </row>
        <row r="246">
          <cell r="A246" t="str">
            <v>17-008-RSH</v>
          </cell>
          <cell r="B246" t="str">
            <v>DSHS</v>
          </cell>
          <cell r="C246" t="str">
            <v>Floor Replacement Bldg. 514 First Floor</v>
          </cell>
          <cell r="D246">
            <v>2541.75</v>
          </cell>
          <cell r="E246">
            <v>2541.75</v>
          </cell>
          <cell r="F246">
            <v>2541.75</v>
          </cell>
          <cell r="G246" t="str">
            <v>Agency Admin.</v>
          </cell>
          <cell r="H246">
            <v>6</v>
          </cell>
          <cell r="I246" t="str">
            <v>GR17</v>
          </cell>
          <cell r="J246" t="str">
            <v>Rusk State Hospital</v>
          </cell>
        </row>
        <row r="247">
          <cell r="A247" t="str">
            <v>17-007-SAH</v>
          </cell>
          <cell r="B247" t="str">
            <v>DSHS</v>
          </cell>
          <cell r="C247" t="str">
            <v>Security Fence Installation</v>
          </cell>
          <cell r="D247">
            <v>0</v>
          </cell>
          <cell r="E247">
            <v>0</v>
          </cell>
          <cell r="F247">
            <v>0</v>
          </cell>
          <cell r="G247" t="str">
            <v>Agency Admin.</v>
          </cell>
          <cell r="H247">
            <v>6</v>
          </cell>
          <cell r="I247" t="str">
            <v>7660</v>
          </cell>
          <cell r="J247" t="str">
            <v>San Antonio State Hospital</v>
          </cell>
        </row>
        <row r="248">
          <cell r="A248" t="str">
            <v>17-007-SAH</v>
          </cell>
          <cell r="B248" t="str">
            <v>DSHS</v>
          </cell>
          <cell r="C248" t="str">
            <v>Security Fence Installation</v>
          </cell>
          <cell r="D248">
            <v>11043.2</v>
          </cell>
          <cell r="E248">
            <v>0</v>
          </cell>
          <cell r="F248">
            <v>0</v>
          </cell>
          <cell r="G248" t="str">
            <v>Contingency</v>
          </cell>
          <cell r="H248">
            <v>9</v>
          </cell>
          <cell r="I248" t="str">
            <v>7660</v>
          </cell>
          <cell r="J248" t="str">
            <v>San Antonio State Hospital</v>
          </cell>
        </row>
        <row r="249">
          <cell r="A249" t="str">
            <v>17-007-SAH</v>
          </cell>
          <cell r="B249" t="str">
            <v>DSHS</v>
          </cell>
          <cell r="C249" t="str">
            <v>Security Fence Installation</v>
          </cell>
          <cell r="D249">
            <v>427620</v>
          </cell>
          <cell r="E249">
            <v>427620</v>
          </cell>
          <cell r="F249">
            <v>402752.5</v>
          </cell>
          <cell r="G249" t="str">
            <v>Construction</v>
          </cell>
          <cell r="H249">
            <v>1</v>
          </cell>
          <cell r="I249" t="str">
            <v>GR17</v>
          </cell>
          <cell r="J249" t="str">
            <v>San Antonio State Hospital</v>
          </cell>
        </row>
        <row r="250">
          <cell r="A250" t="str">
            <v>17-007-SAH</v>
          </cell>
          <cell r="B250" t="str">
            <v>DSHS</v>
          </cell>
          <cell r="C250" t="str">
            <v>Security Fence Installation</v>
          </cell>
          <cell r="D250">
            <v>100000</v>
          </cell>
          <cell r="E250">
            <v>100000</v>
          </cell>
          <cell r="F250">
            <v>0</v>
          </cell>
          <cell r="G250" t="str">
            <v>Construction</v>
          </cell>
          <cell r="H250">
            <v>1</v>
          </cell>
          <cell r="I250" t="str">
            <v>GRSH</v>
          </cell>
          <cell r="J250" t="str">
            <v>San Antonio State Hospital</v>
          </cell>
        </row>
        <row r="251">
          <cell r="A251" t="str">
            <v>17-006-WCY</v>
          </cell>
          <cell r="B251" t="str">
            <v>DSHS</v>
          </cell>
          <cell r="C251" t="str">
            <v>Security Fence Installation</v>
          </cell>
          <cell r="D251">
            <v>162599</v>
          </cell>
          <cell r="E251">
            <v>0</v>
          </cell>
          <cell r="F251">
            <v>0</v>
          </cell>
          <cell r="G251" t="str">
            <v>Construction</v>
          </cell>
          <cell r="H251">
            <v>1</v>
          </cell>
          <cell r="I251" t="str">
            <v>7660</v>
          </cell>
          <cell r="J251" t="str">
            <v>Waco Center for Youth</v>
          </cell>
        </row>
        <row r="252">
          <cell r="A252" t="str">
            <v>17-006-WCY</v>
          </cell>
          <cell r="B252" t="str">
            <v>DSHS</v>
          </cell>
          <cell r="C252" t="str">
            <v>Security Fence Installation</v>
          </cell>
          <cell r="D252">
            <v>0</v>
          </cell>
          <cell r="E252">
            <v>0</v>
          </cell>
          <cell r="F252">
            <v>0</v>
          </cell>
          <cell r="G252" t="str">
            <v>Newspaper</v>
          </cell>
          <cell r="H252">
            <v>5</v>
          </cell>
          <cell r="I252" t="str">
            <v>7660</v>
          </cell>
          <cell r="J252" t="str">
            <v>Waco Center for Youth</v>
          </cell>
        </row>
        <row r="253">
          <cell r="A253" t="str">
            <v>17-006-WCY</v>
          </cell>
          <cell r="B253" t="str">
            <v>DSHS</v>
          </cell>
          <cell r="C253" t="str">
            <v>Security Fence Installation</v>
          </cell>
          <cell r="D253">
            <v>0</v>
          </cell>
          <cell r="E253">
            <v>0</v>
          </cell>
          <cell r="F253">
            <v>0</v>
          </cell>
          <cell r="G253" t="str">
            <v>Agency Admin.</v>
          </cell>
          <cell r="H253">
            <v>6</v>
          </cell>
          <cell r="I253" t="str">
            <v>7660</v>
          </cell>
          <cell r="J253" t="str">
            <v>Waco Center for Youth</v>
          </cell>
        </row>
        <row r="254">
          <cell r="A254" t="str">
            <v>17-006-WCY</v>
          </cell>
          <cell r="B254" t="str">
            <v>DSHS</v>
          </cell>
          <cell r="C254" t="str">
            <v>Security Fence Installation</v>
          </cell>
          <cell r="D254">
            <v>72448</v>
          </cell>
          <cell r="E254">
            <v>0</v>
          </cell>
          <cell r="F254">
            <v>0</v>
          </cell>
          <cell r="G254" t="str">
            <v>Contingency</v>
          </cell>
          <cell r="H254">
            <v>9</v>
          </cell>
          <cell r="I254" t="str">
            <v>7660</v>
          </cell>
          <cell r="J254" t="str">
            <v>Waco Center for Youth</v>
          </cell>
        </row>
        <row r="255">
          <cell r="A255" t="str">
            <v>17-006-WCY</v>
          </cell>
          <cell r="B255" t="str">
            <v>HHSC</v>
          </cell>
          <cell r="C255" t="str">
            <v>Security Fence Installation</v>
          </cell>
          <cell r="D255">
            <v>562271</v>
          </cell>
          <cell r="E255">
            <v>562271</v>
          </cell>
          <cell r="F255">
            <v>0</v>
          </cell>
          <cell r="G255" t="str">
            <v>Construction</v>
          </cell>
          <cell r="H255">
            <v>1</v>
          </cell>
          <cell r="I255" t="str">
            <v>ESF18B</v>
          </cell>
          <cell r="J255" t="str">
            <v>Waco Center for Youth</v>
          </cell>
        </row>
        <row r="256">
          <cell r="A256" t="str">
            <v>17-006-WCY</v>
          </cell>
          <cell r="B256" t="str">
            <v>HHSC</v>
          </cell>
          <cell r="C256" t="str">
            <v>Security Fence Installation</v>
          </cell>
          <cell r="D256">
            <v>0</v>
          </cell>
          <cell r="E256">
            <v>0</v>
          </cell>
          <cell r="F256">
            <v>0</v>
          </cell>
          <cell r="G256" t="str">
            <v>Contingency</v>
          </cell>
          <cell r="H256">
            <v>9</v>
          </cell>
          <cell r="I256" t="str">
            <v>ESF18B</v>
          </cell>
          <cell r="J256" t="str">
            <v>Waco Center for Youth</v>
          </cell>
        </row>
        <row r="257">
          <cell r="A257" t="str">
            <v>17-005-MSS</v>
          </cell>
          <cell r="B257" t="str">
            <v>DADS</v>
          </cell>
          <cell r="C257" t="str">
            <v>Disaster Response</v>
          </cell>
          <cell r="D257">
            <v>0</v>
          </cell>
          <cell r="E257">
            <v>0</v>
          </cell>
          <cell r="F257">
            <v>0</v>
          </cell>
          <cell r="G257" t="str">
            <v>Construction</v>
          </cell>
          <cell r="H257">
            <v>1</v>
          </cell>
          <cell r="I257" t="str">
            <v>7658</v>
          </cell>
          <cell r="J257" t="str">
            <v>Mexia State Supported Living Center</v>
          </cell>
        </row>
        <row r="258">
          <cell r="A258" t="str">
            <v>17-005-MSS</v>
          </cell>
          <cell r="B258" t="str">
            <v>DADS</v>
          </cell>
          <cell r="C258" t="str">
            <v>Disaster Response</v>
          </cell>
          <cell r="D258">
            <v>0</v>
          </cell>
          <cell r="E258">
            <v>0</v>
          </cell>
          <cell r="F258">
            <v>0</v>
          </cell>
          <cell r="G258" t="str">
            <v>Survey</v>
          </cell>
          <cell r="H258">
            <v>3</v>
          </cell>
          <cell r="I258" t="str">
            <v>7658</v>
          </cell>
          <cell r="J258" t="str">
            <v>Mexia State Supported Living Center</v>
          </cell>
        </row>
        <row r="259">
          <cell r="A259" t="str">
            <v>17-005-MSS</v>
          </cell>
          <cell r="B259" t="str">
            <v>DADS</v>
          </cell>
          <cell r="C259" t="str">
            <v>Disaster Response</v>
          </cell>
          <cell r="D259">
            <v>0</v>
          </cell>
          <cell r="E259">
            <v>0</v>
          </cell>
          <cell r="F259">
            <v>0</v>
          </cell>
          <cell r="G259" t="str">
            <v>Agency Admin.</v>
          </cell>
          <cell r="H259">
            <v>6</v>
          </cell>
          <cell r="I259" t="str">
            <v>7658</v>
          </cell>
          <cell r="J259" t="str">
            <v>Mexia State Supported Living Center</v>
          </cell>
        </row>
        <row r="260">
          <cell r="A260" t="str">
            <v>17-005-MSS</v>
          </cell>
          <cell r="B260" t="str">
            <v>DADS</v>
          </cell>
          <cell r="C260" t="str">
            <v>Disaster Response</v>
          </cell>
          <cell r="D260">
            <v>0</v>
          </cell>
          <cell r="E260">
            <v>0</v>
          </cell>
          <cell r="F260">
            <v>0</v>
          </cell>
          <cell r="G260" t="str">
            <v>Contingency</v>
          </cell>
          <cell r="H260">
            <v>9</v>
          </cell>
          <cell r="I260" t="str">
            <v>7658</v>
          </cell>
          <cell r="J260" t="str">
            <v>Mexia State Supported Living Center</v>
          </cell>
        </row>
        <row r="261">
          <cell r="A261" t="str">
            <v>17-005-MSS</v>
          </cell>
          <cell r="B261" t="str">
            <v>DADS</v>
          </cell>
          <cell r="C261" t="str">
            <v>Disaster Response</v>
          </cell>
          <cell r="D261">
            <v>0</v>
          </cell>
          <cell r="E261">
            <v>0</v>
          </cell>
          <cell r="F261">
            <v>0</v>
          </cell>
          <cell r="G261" t="str">
            <v>Construction</v>
          </cell>
          <cell r="H261">
            <v>1</v>
          </cell>
          <cell r="I261" t="str">
            <v>GR16</v>
          </cell>
          <cell r="J261" t="str">
            <v>Mexia State Supported Living Center</v>
          </cell>
        </row>
        <row r="262">
          <cell r="A262" t="str">
            <v>17-005-MSS</v>
          </cell>
          <cell r="B262" t="str">
            <v>DADS</v>
          </cell>
          <cell r="C262" t="str">
            <v>Disaster Response</v>
          </cell>
          <cell r="D262">
            <v>160965.75</v>
          </cell>
          <cell r="E262">
            <v>160873.25</v>
          </cell>
          <cell r="F262">
            <v>160873.25</v>
          </cell>
          <cell r="G262" t="str">
            <v>Construction</v>
          </cell>
          <cell r="H262">
            <v>1</v>
          </cell>
          <cell r="I262" t="str">
            <v>GRMSS</v>
          </cell>
          <cell r="J262" t="str">
            <v>Mexia State Supported Living Center</v>
          </cell>
        </row>
        <row r="263">
          <cell r="A263" t="str">
            <v>17-005-MSS</v>
          </cell>
          <cell r="B263" t="str">
            <v>DADS</v>
          </cell>
          <cell r="C263" t="str">
            <v>Disaster Response</v>
          </cell>
          <cell r="D263">
            <v>5000</v>
          </cell>
          <cell r="E263">
            <v>5000</v>
          </cell>
          <cell r="F263">
            <v>5000</v>
          </cell>
          <cell r="G263" t="str">
            <v>Survey</v>
          </cell>
          <cell r="H263">
            <v>3</v>
          </cell>
          <cell r="I263" t="str">
            <v>GRMSS</v>
          </cell>
          <cell r="J263" t="str">
            <v>Mexia State Supported Living Center</v>
          </cell>
        </row>
        <row r="264">
          <cell r="A264" t="str">
            <v>17-004-RSH</v>
          </cell>
          <cell r="B264" t="str">
            <v>DSHS</v>
          </cell>
          <cell r="C264" t="str">
            <v>Miscellaneous Renovations and Repairs</v>
          </cell>
          <cell r="D264">
            <v>0</v>
          </cell>
          <cell r="E264">
            <v>0</v>
          </cell>
          <cell r="F264">
            <v>0</v>
          </cell>
          <cell r="G264" t="str">
            <v>Construction</v>
          </cell>
          <cell r="H264">
            <v>1</v>
          </cell>
          <cell r="I264" t="str">
            <v>GR17</v>
          </cell>
          <cell r="J264" t="str">
            <v>Rusk State Hospital</v>
          </cell>
        </row>
        <row r="265">
          <cell r="A265" t="str">
            <v>17-004-RSH</v>
          </cell>
          <cell r="B265" t="str">
            <v>DSHS</v>
          </cell>
          <cell r="C265" t="str">
            <v>Miscellaneous Renovations and Repairs</v>
          </cell>
          <cell r="D265">
            <v>0</v>
          </cell>
          <cell r="E265">
            <v>0</v>
          </cell>
          <cell r="F265">
            <v>0</v>
          </cell>
          <cell r="G265" t="str">
            <v>Arch. &amp; Eng.</v>
          </cell>
          <cell r="H265">
            <v>2</v>
          </cell>
          <cell r="I265" t="str">
            <v>GR17</v>
          </cell>
          <cell r="J265" t="str">
            <v>Rusk State Hospital</v>
          </cell>
        </row>
        <row r="266">
          <cell r="A266" t="str">
            <v>17-004-RSH</v>
          </cell>
          <cell r="B266" t="str">
            <v>DSHS</v>
          </cell>
          <cell r="C266" t="str">
            <v>Miscellaneous Renovations and Repairs</v>
          </cell>
          <cell r="D266">
            <v>0</v>
          </cell>
          <cell r="E266">
            <v>0</v>
          </cell>
          <cell r="F266">
            <v>0</v>
          </cell>
          <cell r="G266" t="str">
            <v>Newspaper</v>
          </cell>
          <cell r="H266">
            <v>5</v>
          </cell>
          <cell r="I266" t="str">
            <v>GR17</v>
          </cell>
          <cell r="J266" t="str">
            <v>Rusk State Hospital</v>
          </cell>
        </row>
        <row r="267">
          <cell r="A267" t="str">
            <v>17-004-RSH</v>
          </cell>
          <cell r="B267" t="str">
            <v>DSHS</v>
          </cell>
          <cell r="C267" t="str">
            <v>Miscellaneous Renovations and Repairs</v>
          </cell>
          <cell r="D267">
            <v>0</v>
          </cell>
          <cell r="E267">
            <v>0</v>
          </cell>
          <cell r="F267">
            <v>0</v>
          </cell>
          <cell r="G267" t="str">
            <v>Agency Admin.</v>
          </cell>
          <cell r="H267">
            <v>6</v>
          </cell>
          <cell r="I267" t="str">
            <v>GR17</v>
          </cell>
          <cell r="J267" t="str">
            <v>Rusk State Hospital</v>
          </cell>
        </row>
        <row r="268">
          <cell r="A268" t="str">
            <v>17-004-RSH</v>
          </cell>
          <cell r="B268" t="str">
            <v>DSHS</v>
          </cell>
          <cell r="C268" t="str">
            <v>Miscellaneous Renovations and Repairs</v>
          </cell>
          <cell r="D268">
            <v>0</v>
          </cell>
          <cell r="E268">
            <v>0</v>
          </cell>
          <cell r="F268">
            <v>0</v>
          </cell>
          <cell r="G268" t="str">
            <v>Contingency</v>
          </cell>
          <cell r="H268">
            <v>9</v>
          </cell>
          <cell r="I268" t="str">
            <v>GR17</v>
          </cell>
          <cell r="J268" t="str">
            <v>Rusk State Hospital</v>
          </cell>
        </row>
        <row r="269">
          <cell r="A269" t="str">
            <v>17-003-RSH</v>
          </cell>
          <cell r="B269" t="str">
            <v>DSHS</v>
          </cell>
          <cell r="C269" t="str">
            <v>Site Drainage Corrections</v>
          </cell>
          <cell r="D269">
            <v>196500</v>
          </cell>
          <cell r="E269">
            <v>0</v>
          </cell>
          <cell r="F269">
            <v>0</v>
          </cell>
          <cell r="G269" t="str">
            <v>Construction</v>
          </cell>
          <cell r="H269">
            <v>1</v>
          </cell>
          <cell r="I269" t="str">
            <v>7660</v>
          </cell>
          <cell r="J269" t="str">
            <v>Rusk State Hospital</v>
          </cell>
        </row>
        <row r="270">
          <cell r="A270" t="str">
            <v>17-003-RSH</v>
          </cell>
          <cell r="B270" t="str">
            <v>DSHS</v>
          </cell>
          <cell r="C270" t="str">
            <v>Site Drainage Corrections</v>
          </cell>
          <cell r="D270">
            <v>0</v>
          </cell>
          <cell r="E270">
            <v>0</v>
          </cell>
          <cell r="F270">
            <v>0</v>
          </cell>
          <cell r="G270" t="str">
            <v>Arch. &amp; Eng.</v>
          </cell>
          <cell r="H270">
            <v>2</v>
          </cell>
          <cell r="I270" t="str">
            <v>7660</v>
          </cell>
          <cell r="J270" t="str">
            <v>Rusk State Hospital</v>
          </cell>
        </row>
        <row r="271">
          <cell r="A271" t="str">
            <v>17-003-RSH</v>
          </cell>
          <cell r="B271" t="str">
            <v>DSHS</v>
          </cell>
          <cell r="C271" t="str">
            <v>Site Drainage Corrections</v>
          </cell>
          <cell r="D271">
            <v>0</v>
          </cell>
          <cell r="E271">
            <v>0</v>
          </cell>
          <cell r="F271">
            <v>0</v>
          </cell>
          <cell r="G271" t="str">
            <v>Newspaper</v>
          </cell>
          <cell r="H271">
            <v>5</v>
          </cell>
          <cell r="I271" t="str">
            <v>7660</v>
          </cell>
          <cell r="J271" t="str">
            <v>Rusk State Hospital</v>
          </cell>
        </row>
        <row r="272">
          <cell r="A272" t="str">
            <v>17-003-RSH</v>
          </cell>
          <cell r="B272" t="str">
            <v>DSHS</v>
          </cell>
          <cell r="C272" t="str">
            <v>Site Drainage Corrections</v>
          </cell>
          <cell r="D272">
            <v>0</v>
          </cell>
          <cell r="E272">
            <v>0</v>
          </cell>
          <cell r="F272">
            <v>0</v>
          </cell>
          <cell r="G272" t="str">
            <v>Agency Admin.</v>
          </cell>
          <cell r="H272">
            <v>6</v>
          </cell>
          <cell r="I272" t="str">
            <v>7660</v>
          </cell>
          <cell r="J272" t="str">
            <v>Rusk State Hospital</v>
          </cell>
        </row>
        <row r="273">
          <cell r="A273" t="str">
            <v>17-003-RSH</v>
          </cell>
          <cell r="B273" t="str">
            <v>DSHS</v>
          </cell>
          <cell r="C273" t="str">
            <v>Site Drainage Corrections</v>
          </cell>
          <cell r="D273">
            <v>69866.649999999994</v>
          </cell>
          <cell r="E273">
            <v>0</v>
          </cell>
          <cell r="F273">
            <v>0</v>
          </cell>
          <cell r="G273" t="str">
            <v>Contingency</v>
          </cell>
          <cell r="H273">
            <v>9</v>
          </cell>
          <cell r="I273" t="str">
            <v>7660</v>
          </cell>
          <cell r="J273" t="str">
            <v>Rusk State Hospital</v>
          </cell>
        </row>
        <row r="274">
          <cell r="A274" t="str">
            <v>17-003-RSH</v>
          </cell>
          <cell r="B274" t="str">
            <v>DSHS</v>
          </cell>
          <cell r="C274" t="str">
            <v>Site Drainage Corrections</v>
          </cell>
          <cell r="D274">
            <v>0</v>
          </cell>
          <cell r="E274">
            <v>0</v>
          </cell>
          <cell r="F274">
            <v>0</v>
          </cell>
          <cell r="G274" t="str">
            <v>Construction</v>
          </cell>
          <cell r="H274">
            <v>1</v>
          </cell>
          <cell r="I274" t="str">
            <v>GR17</v>
          </cell>
          <cell r="J274" t="str">
            <v>Rusk State Hospital</v>
          </cell>
        </row>
        <row r="275">
          <cell r="A275" t="str">
            <v>17-003-RSH</v>
          </cell>
          <cell r="B275" t="str">
            <v>DSHS</v>
          </cell>
          <cell r="C275" t="str">
            <v>Site Drainage Corrections</v>
          </cell>
          <cell r="D275">
            <v>59976</v>
          </cell>
          <cell r="E275">
            <v>57120</v>
          </cell>
          <cell r="F275">
            <v>18358</v>
          </cell>
          <cell r="G275" t="str">
            <v>Arch. &amp; Eng.</v>
          </cell>
          <cell r="H275">
            <v>2</v>
          </cell>
          <cell r="I275" t="str">
            <v>GR17</v>
          </cell>
          <cell r="J275" t="str">
            <v>Rusk State Hospital</v>
          </cell>
        </row>
        <row r="276">
          <cell r="A276" t="str">
            <v>17-003-RSH</v>
          </cell>
          <cell r="B276" t="str">
            <v>DSHS</v>
          </cell>
          <cell r="C276" t="str">
            <v>Site Drainage Corrections</v>
          </cell>
          <cell r="D276">
            <v>0</v>
          </cell>
          <cell r="E276">
            <v>0</v>
          </cell>
          <cell r="F276">
            <v>0</v>
          </cell>
          <cell r="G276" t="str">
            <v>Newspaper</v>
          </cell>
          <cell r="H276">
            <v>5</v>
          </cell>
          <cell r="I276" t="str">
            <v>GR17</v>
          </cell>
          <cell r="J276" t="str">
            <v>Rusk State Hospital</v>
          </cell>
        </row>
        <row r="277">
          <cell r="A277" t="str">
            <v>17-003-RSH</v>
          </cell>
          <cell r="B277" t="str">
            <v>DSHS</v>
          </cell>
          <cell r="C277" t="str">
            <v>Site Drainage Corrections</v>
          </cell>
          <cell r="D277">
            <v>0</v>
          </cell>
          <cell r="E277">
            <v>0</v>
          </cell>
          <cell r="F277">
            <v>0</v>
          </cell>
          <cell r="G277" t="str">
            <v>Agency Admin.</v>
          </cell>
          <cell r="H277">
            <v>6</v>
          </cell>
          <cell r="I277" t="str">
            <v>GR17</v>
          </cell>
          <cell r="J277" t="str">
            <v>Rusk State Hospital</v>
          </cell>
        </row>
        <row r="278">
          <cell r="A278" t="str">
            <v>17-003-RSH</v>
          </cell>
          <cell r="B278" t="str">
            <v>DSHS</v>
          </cell>
          <cell r="C278" t="str">
            <v>Site Drainage Corrections</v>
          </cell>
          <cell r="D278">
            <v>0</v>
          </cell>
          <cell r="E278">
            <v>0</v>
          </cell>
          <cell r="F278">
            <v>0</v>
          </cell>
          <cell r="G278" t="str">
            <v>Contingency</v>
          </cell>
          <cell r="H278">
            <v>9</v>
          </cell>
          <cell r="I278" t="str">
            <v>GR17</v>
          </cell>
          <cell r="J278" t="str">
            <v>Rusk State Hospital</v>
          </cell>
        </row>
        <row r="279">
          <cell r="A279" t="str">
            <v>17-002-RSH</v>
          </cell>
          <cell r="B279" t="str">
            <v>DSHS</v>
          </cell>
          <cell r="C279" t="str">
            <v>HVAC insulation abatement and replacement</v>
          </cell>
          <cell r="D279">
            <v>0</v>
          </cell>
          <cell r="E279">
            <v>0</v>
          </cell>
          <cell r="F279">
            <v>0</v>
          </cell>
          <cell r="G279" t="str">
            <v>Other</v>
          </cell>
          <cell r="H279">
            <v>8</v>
          </cell>
          <cell r="I279" t="str">
            <v>7660</v>
          </cell>
          <cell r="J279" t="str">
            <v>Rusk State Hospital</v>
          </cell>
        </row>
        <row r="280">
          <cell r="A280" t="str">
            <v>17-002-RSH</v>
          </cell>
          <cell r="B280" t="str">
            <v>DSHS</v>
          </cell>
          <cell r="C280" t="str">
            <v>HVAC insulation abatement and replacement</v>
          </cell>
          <cell r="D280">
            <v>51880</v>
          </cell>
          <cell r="E280">
            <v>51880</v>
          </cell>
          <cell r="F280">
            <v>51880</v>
          </cell>
          <cell r="G280" t="str">
            <v>Construction</v>
          </cell>
          <cell r="H280">
            <v>1</v>
          </cell>
          <cell r="I280" t="str">
            <v>GR17</v>
          </cell>
          <cell r="J280" t="str">
            <v>Rusk State Hospital</v>
          </cell>
        </row>
        <row r="281">
          <cell r="A281" t="str">
            <v>17-002-RSH</v>
          </cell>
          <cell r="B281" t="str">
            <v>DSHS</v>
          </cell>
          <cell r="C281" t="str">
            <v>HVAC insulation abatement and replacement</v>
          </cell>
          <cell r="D281">
            <v>3208.42</v>
          </cell>
          <cell r="E281">
            <v>3208.42</v>
          </cell>
          <cell r="F281">
            <v>3208.42</v>
          </cell>
          <cell r="G281" t="str">
            <v>Agency Admin.</v>
          </cell>
          <cell r="H281">
            <v>6</v>
          </cell>
          <cell r="I281" t="str">
            <v>GR17</v>
          </cell>
          <cell r="J281" t="str">
            <v>Rusk State Hospital</v>
          </cell>
        </row>
        <row r="282">
          <cell r="A282" t="str">
            <v>17-002-RSH</v>
          </cell>
          <cell r="B282" t="str">
            <v>DSHS</v>
          </cell>
          <cell r="C282" t="str">
            <v>HVAC insulation abatement and replacement</v>
          </cell>
          <cell r="D282">
            <v>9080</v>
          </cell>
          <cell r="E282">
            <v>9080</v>
          </cell>
          <cell r="F282">
            <v>9080</v>
          </cell>
          <cell r="G282" t="str">
            <v>Other</v>
          </cell>
          <cell r="H282">
            <v>8</v>
          </cell>
          <cell r="I282" t="str">
            <v>GR17</v>
          </cell>
          <cell r="J282" t="str">
            <v>Rusk State Hospital</v>
          </cell>
        </row>
        <row r="283">
          <cell r="A283" t="str">
            <v>17-001-WFH</v>
          </cell>
          <cell r="B283" t="str">
            <v>DSHS</v>
          </cell>
          <cell r="C283" t="str">
            <v>Elevator Repairs</v>
          </cell>
          <cell r="D283">
            <v>32628</v>
          </cell>
          <cell r="E283">
            <v>32628</v>
          </cell>
          <cell r="F283">
            <v>32628</v>
          </cell>
          <cell r="G283" t="str">
            <v>Construction</v>
          </cell>
          <cell r="H283">
            <v>1</v>
          </cell>
          <cell r="I283" t="str">
            <v>7660</v>
          </cell>
          <cell r="J283" t="str">
            <v>North Texas State Hospital - Wichita Falls</v>
          </cell>
        </row>
        <row r="284">
          <cell r="A284" t="str">
            <v>17-001-WFH</v>
          </cell>
          <cell r="B284" t="str">
            <v>DSHS</v>
          </cell>
          <cell r="C284" t="str">
            <v>Elevator Repairs</v>
          </cell>
          <cell r="D284">
            <v>0</v>
          </cell>
          <cell r="E284">
            <v>0</v>
          </cell>
          <cell r="F284">
            <v>0</v>
          </cell>
          <cell r="G284" t="str">
            <v>Contingency</v>
          </cell>
          <cell r="H284">
            <v>9</v>
          </cell>
          <cell r="I284" t="str">
            <v>7660</v>
          </cell>
          <cell r="J284" t="str">
            <v>North Texas State Hospital - Wichita Falls</v>
          </cell>
        </row>
        <row r="285">
          <cell r="A285" t="str">
            <v>16-067-RSS</v>
          </cell>
          <cell r="B285" t="str">
            <v>DADS</v>
          </cell>
          <cell r="C285" t="str">
            <v>Patio Fire Sprinkler Installation</v>
          </cell>
          <cell r="D285">
            <v>48568.6</v>
          </cell>
          <cell r="E285">
            <v>48568.6</v>
          </cell>
          <cell r="F285">
            <v>48568.6</v>
          </cell>
          <cell r="G285" t="str">
            <v>Construction</v>
          </cell>
          <cell r="H285">
            <v>1</v>
          </cell>
          <cell r="I285" t="str">
            <v>GR16</v>
          </cell>
          <cell r="J285" t="str">
            <v>Richmond State Supported Living Center</v>
          </cell>
        </row>
        <row r="286">
          <cell r="A286" t="str">
            <v>16-067-RSS</v>
          </cell>
          <cell r="B286" t="str">
            <v>DADS</v>
          </cell>
          <cell r="C286" t="str">
            <v>Patio Fire Sprinkler Installation</v>
          </cell>
          <cell r="D286">
            <v>3655.7</v>
          </cell>
          <cell r="E286">
            <v>3655.7</v>
          </cell>
          <cell r="F286">
            <v>3655.7</v>
          </cell>
          <cell r="G286" t="str">
            <v>Agency Admin.</v>
          </cell>
          <cell r="H286">
            <v>6</v>
          </cell>
          <cell r="I286" t="str">
            <v>GR16</v>
          </cell>
          <cell r="J286" t="str">
            <v>Richmond State Supported Living Center</v>
          </cell>
        </row>
        <row r="287">
          <cell r="A287" t="str">
            <v>16-067-RSS</v>
          </cell>
          <cell r="B287" t="str">
            <v>DADS</v>
          </cell>
          <cell r="C287" t="str">
            <v>Patio Fire Sprinkler Installation</v>
          </cell>
          <cell r="D287">
            <v>0</v>
          </cell>
          <cell r="E287">
            <v>0</v>
          </cell>
          <cell r="F287">
            <v>0</v>
          </cell>
          <cell r="G287" t="str">
            <v>Contingency</v>
          </cell>
          <cell r="H287">
            <v>9</v>
          </cell>
          <cell r="I287" t="str">
            <v>GR16</v>
          </cell>
          <cell r="J287" t="str">
            <v>Richmond State Supported Living Center</v>
          </cell>
        </row>
        <row r="288">
          <cell r="A288" t="str">
            <v>16-066-SGS</v>
          </cell>
          <cell r="B288" t="str">
            <v>DADS</v>
          </cell>
          <cell r="C288" t="str">
            <v>Groundwater Monitoring</v>
          </cell>
          <cell r="D288">
            <v>0</v>
          </cell>
          <cell r="E288">
            <v>0</v>
          </cell>
          <cell r="F288">
            <v>0</v>
          </cell>
          <cell r="G288" t="str">
            <v>Arch. &amp; Eng.</v>
          </cell>
          <cell r="H288">
            <v>2</v>
          </cell>
          <cell r="I288" t="str">
            <v>7658</v>
          </cell>
          <cell r="J288" t="str">
            <v>San Angelo State Supported Living Center</v>
          </cell>
        </row>
        <row r="289">
          <cell r="A289" t="str">
            <v>16-066-SGS</v>
          </cell>
          <cell r="B289" t="str">
            <v>DADS</v>
          </cell>
          <cell r="C289" t="str">
            <v>Groundwater Monitoring</v>
          </cell>
          <cell r="D289">
            <v>61488</v>
          </cell>
          <cell r="E289">
            <v>61488</v>
          </cell>
          <cell r="F289">
            <v>61488</v>
          </cell>
          <cell r="G289" t="str">
            <v>Survey</v>
          </cell>
          <cell r="H289">
            <v>3</v>
          </cell>
          <cell r="I289" t="str">
            <v>7658</v>
          </cell>
          <cell r="J289" t="str">
            <v>San Angelo State Supported Living Center</v>
          </cell>
        </row>
        <row r="290">
          <cell r="A290" t="str">
            <v>16-066-SGS</v>
          </cell>
          <cell r="B290" t="str">
            <v>DADS</v>
          </cell>
          <cell r="C290" t="str">
            <v>Groundwater Monitoring</v>
          </cell>
          <cell r="D290">
            <v>0</v>
          </cell>
          <cell r="E290">
            <v>0</v>
          </cell>
          <cell r="F290">
            <v>0</v>
          </cell>
          <cell r="G290" t="str">
            <v>Agency Admin.</v>
          </cell>
          <cell r="H290">
            <v>6</v>
          </cell>
          <cell r="I290" t="str">
            <v>7658</v>
          </cell>
          <cell r="J290" t="str">
            <v>San Angelo State Supported Living Center</v>
          </cell>
        </row>
        <row r="291">
          <cell r="A291" t="str">
            <v>16-066-SGS</v>
          </cell>
          <cell r="B291" t="str">
            <v>DADS</v>
          </cell>
          <cell r="C291" t="str">
            <v>Groundwater Monitoring</v>
          </cell>
          <cell r="D291">
            <v>0</v>
          </cell>
          <cell r="E291">
            <v>0</v>
          </cell>
          <cell r="F291">
            <v>0</v>
          </cell>
          <cell r="G291" t="str">
            <v>Contingency</v>
          </cell>
          <cell r="H291">
            <v>9</v>
          </cell>
          <cell r="I291" t="str">
            <v>7658</v>
          </cell>
          <cell r="J291" t="str">
            <v>San Angelo State Supported Living Center</v>
          </cell>
        </row>
        <row r="292">
          <cell r="A292" t="str">
            <v>16-066-SGS</v>
          </cell>
          <cell r="B292" t="str">
            <v>DADS</v>
          </cell>
          <cell r="C292" t="str">
            <v>Groundwater Monitoring</v>
          </cell>
          <cell r="D292">
            <v>5750</v>
          </cell>
          <cell r="E292">
            <v>5750</v>
          </cell>
          <cell r="F292">
            <v>5750</v>
          </cell>
          <cell r="G292" t="str">
            <v>A/E Environmental Services</v>
          </cell>
          <cell r="H292">
            <v>10</v>
          </cell>
          <cell r="I292" t="str">
            <v>7658</v>
          </cell>
          <cell r="J292" t="str">
            <v>San Angelo State Supported Living Center</v>
          </cell>
        </row>
        <row r="293">
          <cell r="A293" t="str">
            <v>16-066-SGS</v>
          </cell>
          <cell r="B293" t="str">
            <v>HHSC</v>
          </cell>
          <cell r="C293" t="str">
            <v>Groundwater Monitoring</v>
          </cell>
          <cell r="D293">
            <v>13233.8</v>
          </cell>
          <cell r="E293">
            <v>13233.8</v>
          </cell>
          <cell r="F293">
            <v>0</v>
          </cell>
          <cell r="G293" t="str">
            <v>Arch. &amp; Eng.</v>
          </cell>
          <cell r="H293">
            <v>2</v>
          </cell>
          <cell r="I293" t="str">
            <v>ESF18A</v>
          </cell>
          <cell r="J293" t="str">
            <v>San Angelo State Supported Living Center</v>
          </cell>
        </row>
        <row r="294">
          <cell r="A294" t="str">
            <v>16-066-SGS</v>
          </cell>
          <cell r="B294" t="str">
            <v>HHSC</v>
          </cell>
          <cell r="C294" t="str">
            <v>Groundwater Monitoring</v>
          </cell>
          <cell r="D294">
            <v>0</v>
          </cell>
          <cell r="E294">
            <v>0</v>
          </cell>
          <cell r="F294">
            <v>0</v>
          </cell>
          <cell r="G294" t="str">
            <v>Contingency</v>
          </cell>
          <cell r="H294">
            <v>9</v>
          </cell>
          <cell r="I294" t="str">
            <v>ESF18A</v>
          </cell>
          <cell r="J294" t="str">
            <v>San Angelo State Supported Living Center</v>
          </cell>
        </row>
        <row r="295">
          <cell r="A295" t="str">
            <v>16-066-SGS</v>
          </cell>
          <cell r="B295" t="str">
            <v>HHSC</v>
          </cell>
          <cell r="C295" t="str">
            <v>Groundwater Monitoring</v>
          </cell>
          <cell r="D295">
            <v>0</v>
          </cell>
          <cell r="E295">
            <v>0</v>
          </cell>
          <cell r="F295">
            <v>0</v>
          </cell>
          <cell r="G295" t="str">
            <v>Contingency</v>
          </cell>
          <cell r="H295">
            <v>9</v>
          </cell>
          <cell r="I295" t="str">
            <v>ESF19A</v>
          </cell>
          <cell r="J295" t="str">
            <v>San Angelo State Supported Living Center</v>
          </cell>
        </row>
        <row r="296">
          <cell r="A296" t="str">
            <v>16-065-RSH</v>
          </cell>
          <cell r="B296" t="str">
            <v>DSHS</v>
          </cell>
          <cell r="C296" t="str">
            <v>Emergency Cooler Replacement</v>
          </cell>
          <cell r="D296">
            <v>50295</v>
          </cell>
          <cell r="E296">
            <v>50295</v>
          </cell>
          <cell r="F296">
            <v>50295</v>
          </cell>
          <cell r="G296" t="str">
            <v>Construction</v>
          </cell>
          <cell r="H296">
            <v>1</v>
          </cell>
          <cell r="I296" t="str">
            <v>GRSH</v>
          </cell>
          <cell r="J296" t="str">
            <v>Rusk State Hospital</v>
          </cell>
        </row>
        <row r="297">
          <cell r="A297" t="str">
            <v>16-064-ABS</v>
          </cell>
          <cell r="B297" t="str">
            <v>DADS</v>
          </cell>
          <cell r="C297" t="str">
            <v>MEP and Life Safety Code Renovations - mult. buildings</v>
          </cell>
          <cell r="D297">
            <v>0</v>
          </cell>
          <cell r="E297">
            <v>0</v>
          </cell>
          <cell r="F297">
            <v>0</v>
          </cell>
          <cell r="G297" t="str">
            <v>Agency Admin.</v>
          </cell>
          <cell r="H297">
            <v>6</v>
          </cell>
          <cell r="I297" t="str">
            <v>7658</v>
          </cell>
          <cell r="J297" t="str">
            <v>Abilene State Supported Living Center</v>
          </cell>
        </row>
        <row r="298">
          <cell r="A298" t="str">
            <v>16-064-ABS</v>
          </cell>
          <cell r="B298" t="str">
            <v>DADS</v>
          </cell>
          <cell r="C298" t="str">
            <v>MEP and Life Safety Code Renovations - mult. buildings</v>
          </cell>
          <cell r="D298">
            <v>148307.81</v>
          </cell>
          <cell r="E298">
            <v>0</v>
          </cell>
          <cell r="F298">
            <v>0</v>
          </cell>
          <cell r="G298" t="str">
            <v>Contingency</v>
          </cell>
          <cell r="H298">
            <v>9</v>
          </cell>
          <cell r="I298" t="str">
            <v>7658</v>
          </cell>
          <cell r="J298" t="str">
            <v>Abilene State Supported Living Center</v>
          </cell>
        </row>
        <row r="299">
          <cell r="A299" t="str">
            <v>16-064-ABS</v>
          </cell>
          <cell r="B299" t="str">
            <v>HHSC</v>
          </cell>
          <cell r="C299" t="str">
            <v>MEP and Life Safety Code Renovations - mult. buildings</v>
          </cell>
          <cell r="D299">
            <v>0</v>
          </cell>
          <cell r="E299">
            <v>0</v>
          </cell>
          <cell r="F299">
            <v>0</v>
          </cell>
          <cell r="G299" t="str">
            <v>Construction</v>
          </cell>
          <cell r="H299">
            <v>1</v>
          </cell>
          <cell r="I299" t="str">
            <v>ESF18A</v>
          </cell>
          <cell r="J299" t="str">
            <v>Abilene State Supported Living Center</v>
          </cell>
        </row>
        <row r="300">
          <cell r="A300" t="str">
            <v>16-064-ABS</v>
          </cell>
          <cell r="B300" t="str">
            <v>HHSC</v>
          </cell>
          <cell r="C300" t="str">
            <v>MEP and Life Safety Code Renovations - mult. buildings</v>
          </cell>
          <cell r="D300">
            <v>1067.8800000000001</v>
          </cell>
          <cell r="E300">
            <v>1067.8800000000001</v>
          </cell>
          <cell r="F300">
            <v>0</v>
          </cell>
          <cell r="G300" t="str">
            <v>Arch. &amp; Eng.</v>
          </cell>
          <cell r="H300">
            <v>2</v>
          </cell>
          <cell r="I300" t="str">
            <v>ESF18A</v>
          </cell>
          <cell r="J300" t="str">
            <v>Abilene State Supported Living Center</v>
          </cell>
        </row>
        <row r="301">
          <cell r="A301" t="str">
            <v>16-064-ABS</v>
          </cell>
          <cell r="B301" t="str">
            <v>HHSC</v>
          </cell>
          <cell r="C301" t="str">
            <v>MEP and Life Safety Code Renovations - mult. buildings</v>
          </cell>
          <cell r="D301">
            <v>0</v>
          </cell>
          <cell r="E301">
            <v>0</v>
          </cell>
          <cell r="F301">
            <v>0</v>
          </cell>
          <cell r="G301" t="str">
            <v>Contingency</v>
          </cell>
          <cell r="H301">
            <v>9</v>
          </cell>
          <cell r="I301" t="str">
            <v>ESF18A</v>
          </cell>
          <cell r="J301" t="str">
            <v>Abilene State Supported Living Center</v>
          </cell>
        </row>
        <row r="302">
          <cell r="A302" t="str">
            <v>16-064-ABS</v>
          </cell>
          <cell r="B302" t="str">
            <v>DADS</v>
          </cell>
          <cell r="C302" t="str">
            <v>MEP and Life Safety Code Renovations - mult. buildings</v>
          </cell>
          <cell r="D302">
            <v>591510</v>
          </cell>
          <cell r="E302">
            <v>548279.36</v>
          </cell>
          <cell r="F302">
            <v>475286.42</v>
          </cell>
          <cell r="G302" t="str">
            <v>Construction</v>
          </cell>
          <cell r="H302">
            <v>1</v>
          </cell>
          <cell r="I302" t="str">
            <v>GR16</v>
          </cell>
          <cell r="J302" t="str">
            <v>Abilene State Supported Living Center</v>
          </cell>
        </row>
        <row r="303">
          <cell r="A303" t="str">
            <v>16-064-ABS</v>
          </cell>
          <cell r="B303" t="str">
            <v>DADS</v>
          </cell>
          <cell r="C303" t="str">
            <v>MEP and Life Safety Code Renovations - mult. buildings</v>
          </cell>
          <cell r="D303">
            <v>66000</v>
          </cell>
          <cell r="E303">
            <v>66000</v>
          </cell>
          <cell r="F303">
            <v>62547.94</v>
          </cell>
          <cell r="G303" t="str">
            <v>Arch. &amp; Eng.</v>
          </cell>
          <cell r="H303">
            <v>2</v>
          </cell>
          <cell r="I303" t="str">
            <v>GR16</v>
          </cell>
          <cell r="J303" t="str">
            <v>Abilene State Supported Living Center</v>
          </cell>
        </row>
        <row r="304">
          <cell r="A304" t="str">
            <v>16-064-ABS</v>
          </cell>
          <cell r="B304" t="str">
            <v>DADS</v>
          </cell>
          <cell r="C304" t="str">
            <v>MEP and Life Safety Code Renovations - mult. buildings</v>
          </cell>
          <cell r="D304">
            <v>3077.6</v>
          </cell>
          <cell r="E304">
            <v>3077.6</v>
          </cell>
          <cell r="F304">
            <v>3077.6</v>
          </cell>
          <cell r="G304" t="str">
            <v>Newspaper</v>
          </cell>
          <cell r="H304">
            <v>5</v>
          </cell>
          <cell r="I304" t="str">
            <v>GR16</v>
          </cell>
          <cell r="J304" t="str">
            <v>Abilene State Supported Living Center</v>
          </cell>
        </row>
        <row r="305">
          <cell r="A305" t="str">
            <v>16-064-ABS</v>
          </cell>
          <cell r="B305" t="str">
            <v>DADS</v>
          </cell>
          <cell r="C305" t="str">
            <v>MEP and Life Safety Code Renovations - mult. buildings</v>
          </cell>
          <cell r="D305">
            <v>0</v>
          </cell>
          <cell r="E305">
            <v>0</v>
          </cell>
          <cell r="F305">
            <v>0</v>
          </cell>
          <cell r="G305" t="str">
            <v>Agency Admin.</v>
          </cell>
          <cell r="H305">
            <v>6</v>
          </cell>
          <cell r="I305" t="str">
            <v>GR16</v>
          </cell>
          <cell r="J305" t="str">
            <v>Abilene State Supported Living Center</v>
          </cell>
        </row>
        <row r="306">
          <cell r="A306" t="str">
            <v>16-064-ABS</v>
          </cell>
          <cell r="B306" t="str">
            <v>DADS</v>
          </cell>
          <cell r="C306" t="str">
            <v>MEP and Life Safety Code Renovations - mult. buildings</v>
          </cell>
          <cell r="D306">
            <v>0</v>
          </cell>
          <cell r="E306">
            <v>0</v>
          </cell>
          <cell r="F306">
            <v>0</v>
          </cell>
          <cell r="G306" t="str">
            <v>Contingency</v>
          </cell>
          <cell r="H306">
            <v>9</v>
          </cell>
          <cell r="I306" t="str">
            <v>GR16</v>
          </cell>
          <cell r="J306" t="str">
            <v>Abilene State Supported Living Center</v>
          </cell>
        </row>
        <row r="307">
          <cell r="A307" t="str">
            <v>16-063-MSS</v>
          </cell>
          <cell r="B307" t="str">
            <v>DADS</v>
          </cell>
          <cell r="C307" t="str">
            <v>TCI Fence</v>
          </cell>
          <cell r="D307">
            <v>195544.35</v>
          </cell>
          <cell r="E307">
            <v>195544.35</v>
          </cell>
          <cell r="F307">
            <v>195544.35</v>
          </cell>
          <cell r="G307" t="str">
            <v>Construction</v>
          </cell>
          <cell r="H307">
            <v>1</v>
          </cell>
          <cell r="I307" t="str">
            <v>7658</v>
          </cell>
          <cell r="J307" t="str">
            <v>Mexia State Supported Living Center</v>
          </cell>
        </row>
        <row r="308">
          <cell r="A308" t="str">
            <v>16-062-LFS</v>
          </cell>
          <cell r="B308" t="str">
            <v>DADS</v>
          </cell>
          <cell r="C308" t="str">
            <v>Water Well #2 Repair and Renovation</v>
          </cell>
          <cell r="D308">
            <v>252377</v>
          </cell>
          <cell r="E308">
            <v>252377</v>
          </cell>
          <cell r="F308">
            <v>252377</v>
          </cell>
          <cell r="G308" t="str">
            <v>Construction</v>
          </cell>
          <cell r="H308">
            <v>1</v>
          </cell>
          <cell r="I308" t="str">
            <v>7658</v>
          </cell>
          <cell r="J308" t="str">
            <v>Lufkin State Supported Living Center</v>
          </cell>
        </row>
        <row r="309">
          <cell r="A309" t="str">
            <v>16-061-SAS</v>
          </cell>
          <cell r="B309" t="str">
            <v>DADS</v>
          </cell>
          <cell r="C309" t="str">
            <v>Fire Alarm Replacement</v>
          </cell>
          <cell r="D309">
            <v>0</v>
          </cell>
          <cell r="E309">
            <v>0</v>
          </cell>
          <cell r="F309">
            <v>0</v>
          </cell>
          <cell r="G309" t="str">
            <v>Agency Admin.</v>
          </cell>
          <cell r="H309">
            <v>6</v>
          </cell>
          <cell r="I309" t="str">
            <v>7658</v>
          </cell>
          <cell r="J309" t="str">
            <v>San Antonio State Supported Living Center</v>
          </cell>
        </row>
        <row r="310">
          <cell r="A310" t="str">
            <v>16-061-SAS</v>
          </cell>
          <cell r="B310" t="str">
            <v>DADS</v>
          </cell>
          <cell r="C310" t="str">
            <v>Fire Alarm Replacement</v>
          </cell>
          <cell r="D310">
            <v>0</v>
          </cell>
          <cell r="E310">
            <v>0</v>
          </cell>
          <cell r="F310">
            <v>0</v>
          </cell>
          <cell r="G310" t="str">
            <v>Contingency</v>
          </cell>
          <cell r="H310">
            <v>9</v>
          </cell>
          <cell r="I310" t="str">
            <v>7658</v>
          </cell>
          <cell r="J310" t="str">
            <v>San Antonio State Supported Living Center</v>
          </cell>
        </row>
        <row r="311">
          <cell r="A311" t="str">
            <v>16-061-SAS</v>
          </cell>
          <cell r="B311" t="str">
            <v>HHSC</v>
          </cell>
          <cell r="C311" t="str">
            <v>Fire Alarm Replacement</v>
          </cell>
          <cell r="D311">
            <v>97237</v>
          </cell>
          <cell r="E311">
            <v>97237</v>
          </cell>
          <cell r="F311">
            <v>0</v>
          </cell>
          <cell r="G311" t="str">
            <v>Construction</v>
          </cell>
          <cell r="H311">
            <v>1</v>
          </cell>
          <cell r="I311" t="str">
            <v>ESF18A</v>
          </cell>
          <cell r="J311" t="str">
            <v>San Antonio State Supported Living Center</v>
          </cell>
        </row>
        <row r="312">
          <cell r="A312" t="str">
            <v>16-061-SAS</v>
          </cell>
          <cell r="B312" t="str">
            <v>HHSC</v>
          </cell>
          <cell r="C312" t="str">
            <v>Fire Alarm Replacement</v>
          </cell>
          <cell r="D312">
            <v>16911.7</v>
          </cell>
          <cell r="E312">
            <v>0</v>
          </cell>
          <cell r="F312">
            <v>0</v>
          </cell>
          <cell r="G312" t="str">
            <v>Contingency</v>
          </cell>
          <cell r="H312">
            <v>9</v>
          </cell>
          <cell r="I312" t="str">
            <v>ESF18A</v>
          </cell>
          <cell r="J312" t="str">
            <v>San Antonio State Supported Living Center</v>
          </cell>
        </row>
        <row r="313">
          <cell r="A313" t="str">
            <v>16-061-SAS</v>
          </cell>
          <cell r="B313" t="str">
            <v>DADS</v>
          </cell>
          <cell r="C313" t="str">
            <v>Fire Alarm Replacement</v>
          </cell>
          <cell r="D313">
            <v>15125</v>
          </cell>
          <cell r="E313">
            <v>15125</v>
          </cell>
          <cell r="F313">
            <v>8318.75</v>
          </cell>
          <cell r="G313" t="str">
            <v>Arch. &amp; Eng.</v>
          </cell>
          <cell r="H313">
            <v>2</v>
          </cell>
          <cell r="I313" t="str">
            <v>GR16</v>
          </cell>
          <cell r="J313" t="str">
            <v>San Antonio State Supported Living Center</v>
          </cell>
        </row>
        <row r="314">
          <cell r="A314" t="str">
            <v>16-061-SAS</v>
          </cell>
          <cell r="B314" t="str">
            <v>DADS</v>
          </cell>
          <cell r="C314" t="str">
            <v>Fire Alarm Replacement</v>
          </cell>
          <cell r="D314">
            <v>0</v>
          </cell>
          <cell r="E314">
            <v>0</v>
          </cell>
          <cell r="F314">
            <v>0</v>
          </cell>
          <cell r="G314" t="str">
            <v>Agency Admin.</v>
          </cell>
          <cell r="H314">
            <v>6</v>
          </cell>
          <cell r="I314" t="str">
            <v>GR16</v>
          </cell>
          <cell r="J314" t="str">
            <v>San Antonio State Supported Living Center</v>
          </cell>
        </row>
        <row r="315">
          <cell r="A315" t="str">
            <v>16-061-SAS</v>
          </cell>
          <cell r="B315" t="str">
            <v>DADS</v>
          </cell>
          <cell r="C315" t="str">
            <v>Fire Alarm Replacement</v>
          </cell>
          <cell r="D315">
            <v>1239</v>
          </cell>
          <cell r="E315">
            <v>1239</v>
          </cell>
          <cell r="F315">
            <v>0</v>
          </cell>
          <cell r="G315" t="str">
            <v>Other</v>
          </cell>
          <cell r="H315">
            <v>8</v>
          </cell>
          <cell r="I315" t="str">
            <v>GR16</v>
          </cell>
          <cell r="J315" t="str">
            <v>San Antonio State Supported Living Center</v>
          </cell>
        </row>
        <row r="316">
          <cell r="A316" t="str">
            <v>16-061-SAS</v>
          </cell>
          <cell r="B316" t="str">
            <v>DADS</v>
          </cell>
          <cell r="C316" t="str">
            <v>Fire Alarm Replacement</v>
          </cell>
          <cell r="D316">
            <v>0</v>
          </cell>
          <cell r="E316">
            <v>0</v>
          </cell>
          <cell r="F316">
            <v>0</v>
          </cell>
          <cell r="G316" t="str">
            <v>Contingency</v>
          </cell>
          <cell r="H316">
            <v>9</v>
          </cell>
          <cell r="I316" t="str">
            <v>GR16</v>
          </cell>
          <cell r="J316" t="str">
            <v>San Antonio State Supported Living Center</v>
          </cell>
        </row>
        <row r="317">
          <cell r="A317" t="str">
            <v>16-060-SAS</v>
          </cell>
          <cell r="B317" t="str">
            <v>DADS</v>
          </cell>
          <cell r="C317" t="str">
            <v>Emergency Generator Replacement &amp; HVAC System Replacement</v>
          </cell>
          <cell r="D317">
            <v>2245.7600000000002</v>
          </cell>
          <cell r="E317">
            <v>2245.7600000000002</v>
          </cell>
          <cell r="F317">
            <v>2245.7600000000002</v>
          </cell>
          <cell r="G317" t="str">
            <v>Newspaper</v>
          </cell>
          <cell r="H317">
            <v>5</v>
          </cell>
          <cell r="I317" t="str">
            <v>7658</v>
          </cell>
          <cell r="J317" t="str">
            <v>San Antonio State Supported Living Center</v>
          </cell>
        </row>
        <row r="318">
          <cell r="A318" t="str">
            <v>16-060-SAS</v>
          </cell>
          <cell r="B318" t="str">
            <v>DADS</v>
          </cell>
          <cell r="C318" t="str">
            <v>Emergency Generator Replacement &amp; HVAC System Replacement</v>
          </cell>
          <cell r="D318">
            <v>0</v>
          </cell>
          <cell r="E318">
            <v>0</v>
          </cell>
          <cell r="F318">
            <v>0</v>
          </cell>
          <cell r="G318" t="str">
            <v>Agency Admin.</v>
          </cell>
          <cell r="H318">
            <v>6</v>
          </cell>
          <cell r="I318" t="str">
            <v>7658</v>
          </cell>
          <cell r="J318" t="str">
            <v>San Antonio State Supported Living Center</v>
          </cell>
        </row>
        <row r="319">
          <cell r="A319" t="str">
            <v>16-060-SAS</v>
          </cell>
          <cell r="B319" t="str">
            <v>DADS</v>
          </cell>
          <cell r="C319" t="str">
            <v>Emergency Generator Replacement &amp; HVAC System Replacement</v>
          </cell>
          <cell r="D319">
            <v>411556.24</v>
          </cell>
          <cell r="E319">
            <v>0</v>
          </cell>
          <cell r="F319">
            <v>0</v>
          </cell>
          <cell r="G319" t="str">
            <v>Contingency</v>
          </cell>
          <cell r="H319">
            <v>9</v>
          </cell>
          <cell r="I319" t="str">
            <v>7658</v>
          </cell>
          <cell r="J319" t="str">
            <v>San Antonio State Supported Living Center</v>
          </cell>
        </row>
        <row r="320">
          <cell r="A320" t="str">
            <v>16-060-SAS</v>
          </cell>
          <cell r="B320" t="str">
            <v>DADS</v>
          </cell>
          <cell r="C320" t="str">
            <v>Emergency Generator Replacement &amp; HVAC System Replacement</v>
          </cell>
          <cell r="D320">
            <v>48000</v>
          </cell>
          <cell r="E320">
            <v>48000</v>
          </cell>
          <cell r="F320">
            <v>28800</v>
          </cell>
          <cell r="G320" t="str">
            <v>Arch. &amp; Eng.</v>
          </cell>
          <cell r="H320">
            <v>2</v>
          </cell>
          <cell r="I320" t="str">
            <v>GR16</v>
          </cell>
          <cell r="J320" t="str">
            <v>San Antonio State Supported Living Center</v>
          </cell>
        </row>
        <row r="321">
          <cell r="A321" t="str">
            <v>16-060-SAS</v>
          </cell>
          <cell r="B321" t="str">
            <v>DADS</v>
          </cell>
          <cell r="C321" t="str">
            <v>Emergency Generator Replacement &amp; HVAC System Replacement</v>
          </cell>
          <cell r="D321">
            <v>4750</v>
          </cell>
          <cell r="E321">
            <v>4750</v>
          </cell>
          <cell r="F321">
            <v>4750</v>
          </cell>
          <cell r="G321" t="str">
            <v>Survey</v>
          </cell>
          <cell r="H321">
            <v>3</v>
          </cell>
          <cell r="I321" t="str">
            <v>GR16</v>
          </cell>
          <cell r="J321" t="str">
            <v>San Antonio State Supported Living Center</v>
          </cell>
        </row>
        <row r="322">
          <cell r="A322" t="str">
            <v>16-060-SAS</v>
          </cell>
          <cell r="B322" t="str">
            <v>DADS</v>
          </cell>
          <cell r="C322" t="str">
            <v>Emergency Generator Replacement &amp; HVAC System Replacement</v>
          </cell>
          <cell r="D322">
            <v>0</v>
          </cell>
          <cell r="E322">
            <v>0</v>
          </cell>
          <cell r="F322">
            <v>0</v>
          </cell>
          <cell r="G322" t="str">
            <v>Agency Admin.</v>
          </cell>
          <cell r="H322">
            <v>6</v>
          </cell>
          <cell r="I322" t="str">
            <v>GR16</v>
          </cell>
          <cell r="J322" t="str">
            <v>San Antonio State Supported Living Center</v>
          </cell>
        </row>
        <row r="323">
          <cell r="A323" t="str">
            <v>16-060-SAS</v>
          </cell>
          <cell r="B323" t="str">
            <v>DADS</v>
          </cell>
          <cell r="C323" t="str">
            <v>Emergency Generator Replacement &amp; HVAC System Replacement</v>
          </cell>
          <cell r="D323">
            <v>0</v>
          </cell>
          <cell r="E323">
            <v>0</v>
          </cell>
          <cell r="F323">
            <v>0</v>
          </cell>
          <cell r="G323" t="str">
            <v>Contingency</v>
          </cell>
          <cell r="H323">
            <v>9</v>
          </cell>
          <cell r="I323" t="str">
            <v>GR16</v>
          </cell>
          <cell r="J323" t="str">
            <v>San Antonio State Supported Living Center</v>
          </cell>
        </row>
        <row r="324">
          <cell r="A324" t="str">
            <v>16-059-SGS</v>
          </cell>
          <cell r="B324" t="str">
            <v>DADS</v>
          </cell>
          <cell r="C324" t="str">
            <v>Fire Alarm Replacement</v>
          </cell>
          <cell r="D324">
            <v>0</v>
          </cell>
          <cell r="E324">
            <v>0</v>
          </cell>
          <cell r="F324">
            <v>0</v>
          </cell>
          <cell r="G324" t="str">
            <v>Newspaper</v>
          </cell>
          <cell r="H324">
            <v>5</v>
          </cell>
          <cell r="I324" t="str">
            <v>7658</v>
          </cell>
          <cell r="J324" t="str">
            <v>San Angelo State Supported Living Center</v>
          </cell>
        </row>
        <row r="325">
          <cell r="A325" t="str">
            <v>16-059-SGS</v>
          </cell>
          <cell r="B325" t="str">
            <v>DADS</v>
          </cell>
          <cell r="C325" t="str">
            <v>Fire Alarm Replacement</v>
          </cell>
          <cell r="D325">
            <v>0</v>
          </cell>
          <cell r="E325">
            <v>0</v>
          </cell>
          <cell r="F325">
            <v>0</v>
          </cell>
          <cell r="G325" t="str">
            <v>Agency Admin.</v>
          </cell>
          <cell r="H325">
            <v>6</v>
          </cell>
          <cell r="I325" t="str">
            <v>7658</v>
          </cell>
          <cell r="J325" t="str">
            <v>San Angelo State Supported Living Center</v>
          </cell>
        </row>
        <row r="326">
          <cell r="A326" t="str">
            <v>16-059-SGS</v>
          </cell>
          <cell r="B326" t="str">
            <v>DADS</v>
          </cell>
          <cell r="C326" t="str">
            <v>Fire Alarm Replacement</v>
          </cell>
          <cell r="D326">
            <v>0</v>
          </cell>
          <cell r="E326">
            <v>0</v>
          </cell>
          <cell r="F326">
            <v>0</v>
          </cell>
          <cell r="G326" t="str">
            <v>Contingency</v>
          </cell>
          <cell r="H326">
            <v>9</v>
          </cell>
          <cell r="I326" t="str">
            <v>7658</v>
          </cell>
          <cell r="J326" t="str">
            <v>San Angelo State Supported Living Center</v>
          </cell>
        </row>
        <row r="327">
          <cell r="A327" t="str">
            <v>16-059-SGS</v>
          </cell>
          <cell r="B327" t="str">
            <v>DADS</v>
          </cell>
          <cell r="C327" t="str">
            <v>Fire Alarm Replacement</v>
          </cell>
          <cell r="D327">
            <v>374870</v>
          </cell>
          <cell r="E327">
            <v>374870</v>
          </cell>
          <cell r="F327">
            <v>374870</v>
          </cell>
          <cell r="G327" t="str">
            <v>Construction</v>
          </cell>
          <cell r="H327">
            <v>1</v>
          </cell>
          <cell r="I327" t="str">
            <v>GR16</v>
          </cell>
          <cell r="J327" t="str">
            <v>San Angelo State Supported Living Center</v>
          </cell>
        </row>
        <row r="328">
          <cell r="A328" t="str">
            <v>16-059-SGS</v>
          </cell>
          <cell r="B328" t="str">
            <v>DADS</v>
          </cell>
          <cell r="C328" t="str">
            <v>Fire Alarm Replacement</v>
          </cell>
          <cell r="D328">
            <v>34980</v>
          </cell>
          <cell r="E328">
            <v>34980</v>
          </cell>
          <cell r="F328">
            <v>34980</v>
          </cell>
          <cell r="G328" t="str">
            <v>Arch. &amp; Eng.</v>
          </cell>
          <cell r="H328">
            <v>2</v>
          </cell>
          <cell r="I328" t="str">
            <v>GR16</v>
          </cell>
          <cell r="J328" t="str">
            <v>San Angelo State Supported Living Center</v>
          </cell>
        </row>
        <row r="329">
          <cell r="A329" t="str">
            <v>16-059-SGS</v>
          </cell>
          <cell r="B329" t="str">
            <v>DADS</v>
          </cell>
          <cell r="C329" t="str">
            <v>Fire Alarm Replacement</v>
          </cell>
          <cell r="D329">
            <v>1944</v>
          </cell>
          <cell r="E329">
            <v>1944</v>
          </cell>
          <cell r="F329">
            <v>1944</v>
          </cell>
          <cell r="G329" t="str">
            <v>Newspaper</v>
          </cell>
          <cell r="H329">
            <v>5</v>
          </cell>
          <cell r="I329" t="str">
            <v>GR16</v>
          </cell>
          <cell r="J329" t="str">
            <v>San Angelo State Supported Living Center</v>
          </cell>
        </row>
        <row r="330">
          <cell r="A330" t="str">
            <v>16-059-SGS</v>
          </cell>
          <cell r="B330" t="str">
            <v>DADS</v>
          </cell>
          <cell r="C330" t="str">
            <v>Fire Alarm Replacement</v>
          </cell>
          <cell r="D330">
            <v>31077.439999999999</v>
          </cell>
          <cell r="E330">
            <v>31077.439999999999</v>
          </cell>
          <cell r="F330">
            <v>31077.439999999999</v>
          </cell>
          <cell r="G330" t="str">
            <v>Agency Admin.</v>
          </cell>
          <cell r="H330">
            <v>6</v>
          </cell>
          <cell r="I330" t="str">
            <v>GR16</v>
          </cell>
          <cell r="J330" t="str">
            <v>San Angelo State Supported Living Center</v>
          </cell>
        </row>
        <row r="331">
          <cell r="A331" t="str">
            <v>16-059-SGS</v>
          </cell>
          <cell r="B331" t="str">
            <v>DADS</v>
          </cell>
          <cell r="C331" t="str">
            <v>Fire Alarm Replacement</v>
          </cell>
          <cell r="D331">
            <v>1092</v>
          </cell>
          <cell r="E331">
            <v>1092</v>
          </cell>
          <cell r="F331">
            <v>1092</v>
          </cell>
          <cell r="G331" t="str">
            <v>Other</v>
          </cell>
          <cell r="H331">
            <v>8</v>
          </cell>
          <cell r="I331" t="str">
            <v>GR16</v>
          </cell>
          <cell r="J331" t="str">
            <v>San Angelo State Supported Living Center</v>
          </cell>
        </row>
        <row r="332">
          <cell r="A332" t="str">
            <v>16-059-SGS</v>
          </cell>
          <cell r="B332" t="str">
            <v>DADS</v>
          </cell>
          <cell r="C332" t="str">
            <v>Fire Alarm Replacement</v>
          </cell>
          <cell r="D332">
            <v>0</v>
          </cell>
          <cell r="E332">
            <v>0</v>
          </cell>
          <cell r="F332">
            <v>0</v>
          </cell>
          <cell r="G332" t="str">
            <v>Contingency</v>
          </cell>
          <cell r="H332">
            <v>9</v>
          </cell>
          <cell r="I332" t="str">
            <v>GR16</v>
          </cell>
          <cell r="J332" t="str">
            <v>San Angelo State Supported Living Center</v>
          </cell>
        </row>
        <row r="333">
          <cell r="A333" t="str">
            <v>16-058-SGS</v>
          </cell>
          <cell r="B333" t="str">
            <v>DADS</v>
          </cell>
          <cell r="C333" t="str">
            <v>Elevator Installation</v>
          </cell>
          <cell r="D333">
            <v>0</v>
          </cell>
          <cell r="E333">
            <v>0</v>
          </cell>
          <cell r="F333">
            <v>0</v>
          </cell>
          <cell r="G333" t="str">
            <v>Agency Admin.</v>
          </cell>
          <cell r="H333">
            <v>6</v>
          </cell>
          <cell r="I333" t="str">
            <v>7658</v>
          </cell>
          <cell r="J333" t="str">
            <v>San Angelo State Supported Living Center</v>
          </cell>
        </row>
        <row r="334">
          <cell r="A334" t="str">
            <v>16-058-SGS</v>
          </cell>
          <cell r="B334" t="str">
            <v>DADS</v>
          </cell>
          <cell r="C334" t="str">
            <v>Elevator Installation</v>
          </cell>
          <cell r="D334">
            <v>13275.88</v>
          </cell>
          <cell r="E334">
            <v>0</v>
          </cell>
          <cell r="F334">
            <v>0</v>
          </cell>
          <cell r="G334" t="str">
            <v>Contingency</v>
          </cell>
          <cell r="H334">
            <v>9</v>
          </cell>
          <cell r="I334" t="str">
            <v>7658</v>
          </cell>
          <cell r="J334" t="str">
            <v>San Angelo State Supported Living Center</v>
          </cell>
        </row>
        <row r="335">
          <cell r="A335" t="str">
            <v>16-058-SGS</v>
          </cell>
          <cell r="B335" t="str">
            <v>DADS</v>
          </cell>
          <cell r="C335" t="str">
            <v>Elevator Installation</v>
          </cell>
          <cell r="D335">
            <v>1121956</v>
          </cell>
          <cell r="E335">
            <v>1025681</v>
          </cell>
          <cell r="F335">
            <v>190674.5</v>
          </cell>
          <cell r="G335" t="str">
            <v>Construction</v>
          </cell>
          <cell r="H335">
            <v>1</v>
          </cell>
          <cell r="I335" t="str">
            <v>GR16</v>
          </cell>
          <cell r="J335" t="str">
            <v>San Angelo State Supported Living Center</v>
          </cell>
        </row>
        <row r="336">
          <cell r="A336" t="str">
            <v>16-058-SGS</v>
          </cell>
          <cell r="B336" t="str">
            <v>DADS</v>
          </cell>
          <cell r="C336" t="str">
            <v>Elevator Installation</v>
          </cell>
          <cell r="D336">
            <v>49765.75</v>
          </cell>
          <cell r="E336">
            <v>49765.75</v>
          </cell>
          <cell r="F336">
            <v>35481.79</v>
          </cell>
          <cell r="G336" t="str">
            <v>Arch. &amp; Eng.</v>
          </cell>
          <cell r="H336">
            <v>2</v>
          </cell>
          <cell r="I336" t="str">
            <v>GR16</v>
          </cell>
          <cell r="J336" t="str">
            <v>San Angelo State Supported Living Center</v>
          </cell>
        </row>
        <row r="337">
          <cell r="A337" t="str">
            <v>16-058-SGS</v>
          </cell>
          <cell r="B337" t="str">
            <v>DADS</v>
          </cell>
          <cell r="C337" t="str">
            <v>Elevator Installation</v>
          </cell>
          <cell r="D337">
            <v>7822.5</v>
          </cell>
          <cell r="E337">
            <v>7822.5</v>
          </cell>
          <cell r="F337">
            <v>7822.5</v>
          </cell>
          <cell r="G337" t="str">
            <v>Survey</v>
          </cell>
          <cell r="H337">
            <v>3</v>
          </cell>
          <cell r="I337" t="str">
            <v>GR16</v>
          </cell>
          <cell r="J337" t="str">
            <v>San Angelo State Supported Living Center</v>
          </cell>
        </row>
        <row r="338">
          <cell r="A338" t="str">
            <v>16-058-SGS</v>
          </cell>
          <cell r="B338" t="str">
            <v>DADS</v>
          </cell>
          <cell r="C338" t="str">
            <v>Elevator Installation</v>
          </cell>
          <cell r="D338">
            <v>2327.7399999999998</v>
          </cell>
          <cell r="E338">
            <v>2327.7399999999998</v>
          </cell>
          <cell r="F338">
            <v>2327.7399999999998</v>
          </cell>
          <cell r="G338" t="str">
            <v>Newspaper</v>
          </cell>
          <cell r="H338">
            <v>5</v>
          </cell>
          <cell r="I338" t="str">
            <v>GR16</v>
          </cell>
          <cell r="J338" t="str">
            <v>San Angelo State Supported Living Center</v>
          </cell>
        </row>
        <row r="339">
          <cell r="A339" t="str">
            <v>16-058-SGS</v>
          </cell>
          <cell r="B339" t="str">
            <v>DADS</v>
          </cell>
          <cell r="C339" t="str">
            <v>Elevator Installation</v>
          </cell>
          <cell r="D339">
            <v>0</v>
          </cell>
          <cell r="E339">
            <v>0</v>
          </cell>
          <cell r="F339">
            <v>0</v>
          </cell>
          <cell r="G339" t="str">
            <v>Agency Admin.</v>
          </cell>
          <cell r="H339">
            <v>6</v>
          </cell>
          <cell r="I339" t="str">
            <v>GR16</v>
          </cell>
          <cell r="J339" t="str">
            <v>San Angelo State Supported Living Center</v>
          </cell>
        </row>
        <row r="340">
          <cell r="A340" t="str">
            <v>16-058-SGS</v>
          </cell>
          <cell r="B340" t="str">
            <v>DADS</v>
          </cell>
          <cell r="C340" t="str">
            <v>Elevator Installation</v>
          </cell>
          <cell r="D340">
            <v>1501.5</v>
          </cell>
          <cell r="E340">
            <v>1501.5</v>
          </cell>
          <cell r="F340">
            <v>0</v>
          </cell>
          <cell r="G340" t="str">
            <v>Other</v>
          </cell>
          <cell r="H340">
            <v>8</v>
          </cell>
          <cell r="I340" t="str">
            <v>GR16</v>
          </cell>
          <cell r="J340" t="str">
            <v>San Angelo State Supported Living Center</v>
          </cell>
        </row>
        <row r="341">
          <cell r="A341" t="str">
            <v>16-058-SGS</v>
          </cell>
          <cell r="B341" t="str">
            <v>DADS</v>
          </cell>
          <cell r="C341" t="str">
            <v>Elevator Installation</v>
          </cell>
          <cell r="D341">
            <v>0</v>
          </cell>
          <cell r="E341">
            <v>0</v>
          </cell>
          <cell r="F341">
            <v>0</v>
          </cell>
          <cell r="G341" t="str">
            <v>Contingency</v>
          </cell>
          <cell r="H341">
            <v>9</v>
          </cell>
          <cell r="I341" t="str">
            <v>GR16</v>
          </cell>
          <cell r="J341" t="str">
            <v>San Angelo State Supported Living Center</v>
          </cell>
        </row>
        <row r="342">
          <cell r="A342" t="str">
            <v>16-057-RSS</v>
          </cell>
          <cell r="B342" t="str">
            <v>DADS</v>
          </cell>
          <cell r="C342" t="str">
            <v>Sewer Line Replacement &amp; Site Drainage</v>
          </cell>
          <cell r="D342">
            <v>84711</v>
          </cell>
          <cell r="E342">
            <v>84711</v>
          </cell>
          <cell r="F342">
            <v>84711</v>
          </cell>
          <cell r="G342" t="str">
            <v>Survey</v>
          </cell>
          <cell r="H342">
            <v>3</v>
          </cell>
          <cell r="I342" t="str">
            <v>GR16</v>
          </cell>
          <cell r="J342" t="str">
            <v>Richmond State Supported Living Center</v>
          </cell>
        </row>
        <row r="343">
          <cell r="A343" t="str">
            <v>16-057-RSS</v>
          </cell>
          <cell r="B343" t="str">
            <v>DADS</v>
          </cell>
          <cell r="C343" t="str">
            <v>Sewer Line Replacement &amp; Site Drainage</v>
          </cell>
          <cell r="D343">
            <v>6376.1</v>
          </cell>
          <cell r="E343">
            <v>6376.1</v>
          </cell>
          <cell r="F343">
            <v>6376.1</v>
          </cell>
          <cell r="G343" t="str">
            <v>Agency Admin.</v>
          </cell>
          <cell r="H343">
            <v>6</v>
          </cell>
          <cell r="I343" t="str">
            <v>GR16</v>
          </cell>
          <cell r="J343" t="str">
            <v>Richmond State Supported Living Center</v>
          </cell>
        </row>
        <row r="344">
          <cell r="A344" t="str">
            <v>16-057-RSS</v>
          </cell>
          <cell r="B344" t="str">
            <v>DADS</v>
          </cell>
          <cell r="C344" t="str">
            <v>Sewer Line Replacement &amp; Site Drainage</v>
          </cell>
          <cell r="D344">
            <v>0</v>
          </cell>
          <cell r="E344">
            <v>0</v>
          </cell>
          <cell r="F344">
            <v>0</v>
          </cell>
          <cell r="G344" t="str">
            <v>Contingency</v>
          </cell>
          <cell r="H344">
            <v>9</v>
          </cell>
          <cell r="I344" t="str">
            <v>GR16</v>
          </cell>
          <cell r="J344" t="str">
            <v>Richmond State Supported Living Center</v>
          </cell>
        </row>
        <row r="345">
          <cell r="A345" t="str">
            <v>16-056-RSS</v>
          </cell>
          <cell r="B345" t="str">
            <v>DADS</v>
          </cell>
          <cell r="C345" t="str">
            <v>Window &amp; Door Replacement</v>
          </cell>
          <cell r="D345">
            <v>0</v>
          </cell>
          <cell r="E345">
            <v>0</v>
          </cell>
          <cell r="F345">
            <v>0</v>
          </cell>
          <cell r="G345" t="str">
            <v>Agency Admin.</v>
          </cell>
          <cell r="H345">
            <v>6</v>
          </cell>
          <cell r="I345" t="str">
            <v>7658</v>
          </cell>
          <cell r="J345" t="str">
            <v>Richmond State Supported Living Center</v>
          </cell>
        </row>
        <row r="346">
          <cell r="A346" t="str">
            <v>16-056-RSS</v>
          </cell>
          <cell r="B346" t="str">
            <v>DADS</v>
          </cell>
          <cell r="C346" t="str">
            <v>Window &amp; Door Replacement</v>
          </cell>
          <cell r="D346">
            <v>9209.43</v>
          </cell>
          <cell r="E346">
            <v>0</v>
          </cell>
          <cell r="F346">
            <v>0</v>
          </cell>
          <cell r="G346" t="str">
            <v>Contingency</v>
          </cell>
          <cell r="H346">
            <v>9</v>
          </cell>
          <cell r="I346" t="str">
            <v>7658</v>
          </cell>
          <cell r="J346" t="str">
            <v>Richmond State Supported Living Center</v>
          </cell>
        </row>
        <row r="347">
          <cell r="A347" t="str">
            <v>16-056-RSS</v>
          </cell>
          <cell r="B347" t="str">
            <v>DADS</v>
          </cell>
          <cell r="C347" t="str">
            <v>Window &amp; Door Replacement</v>
          </cell>
          <cell r="D347">
            <v>767800</v>
          </cell>
          <cell r="E347">
            <v>698000</v>
          </cell>
          <cell r="F347">
            <v>139684.75</v>
          </cell>
          <cell r="G347" t="str">
            <v>Construction</v>
          </cell>
          <cell r="H347">
            <v>1</v>
          </cell>
          <cell r="I347" t="str">
            <v>GR16</v>
          </cell>
          <cell r="J347" t="str">
            <v>Richmond State Supported Living Center</v>
          </cell>
        </row>
        <row r="348">
          <cell r="A348" t="str">
            <v>16-056-RSS</v>
          </cell>
          <cell r="B348" t="str">
            <v>DADS</v>
          </cell>
          <cell r="C348" t="str">
            <v>Window &amp; Door Replacement</v>
          </cell>
          <cell r="D348">
            <v>51654</v>
          </cell>
          <cell r="E348">
            <v>51654</v>
          </cell>
          <cell r="F348">
            <v>32025.49</v>
          </cell>
          <cell r="G348" t="str">
            <v>Arch. &amp; Eng.</v>
          </cell>
          <cell r="H348">
            <v>2</v>
          </cell>
          <cell r="I348" t="str">
            <v>GR16</v>
          </cell>
          <cell r="J348" t="str">
            <v>Richmond State Supported Living Center</v>
          </cell>
        </row>
        <row r="349">
          <cell r="A349" t="str">
            <v>16-056-RSS</v>
          </cell>
          <cell r="B349" t="str">
            <v>DADS</v>
          </cell>
          <cell r="C349" t="str">
            <v>Window &amp; Door Replacement</v>
          </cell>
          <cell r="D349">
            <v>15130</v>
          </cell>
          <cell r="E349">
            <v>15130</v>
          </cell>
          <cell r="F349">
            <v>15130</v>
          </cell>
          <cell r="G349" t="str">
            <v>Survey</v>
          </cell>
          <cell r="H349">
            <v>3</v>
          </cell>
          <cell r="I349" t="str">
            <v>GR16</v>
          </cell>
          <cell r="J349" t="str">
            <v>Richmond State Supported Living Center</v>
          </cell>
        </row>
        <row r="350">
          <cell r="A350" t="str">
            <v>16-056-RSS</v>
          </cell>
          <cell r="B350" t="str">
            <v>DADS</v>
          </cell>
          <cell r="C350" t="str">
            <v>Window &amp; Door Replacement</v>
          </cell>
          <cell r="D350">
            <v>1957.1</v>
          </cell>
          <cell r="E350">
            <v>1957.1</v>
          </cell>
          <cell r="F350">
            <v>1957.1</v>
          </cell>
          <cell r="G350" t="str">
            <v>Newspaper</v>
          </cell>
          <cell r="H350">
            <v>5</v>
          </cell>
          <cell r="I350" t="str">
            <v>GR16</v>
          </cell>
          <cell r="J350" t="str">
            <v>Richmond State Supported Living Center</v>
          </cell>
        </row>
        <row r="351">
          <cell r="A351" t="str">
            <v>16-056-RSS</v>
          </cell>
          <cell r="B351" t="str">
            <v>DADS</v>
          </cell>
          <cell r="C351" t="str">
            <v>Window &amp; Door Replacement</v>
          </cell>
          <cell r="D351">
            <v>0</v>
          </cell>
          <cell r="E351">
            <v>0</v>
          </cell>
          <cell r="F351">
            <v>0</v>
          </cell>
          <cell r="G351" t="str">
            <v>Agency Admin.</v>
          </cell>
          <cell r="H351">
            <v>6</v>
          </cell>
          <cell r="I351" t="str">
            <v>GR16</v>
          </cell>
          <cell r="J351" t="str">
            <v>Richmond State Supported Living Center</v>
          </cell>
        </row>
        <row r="352">
          <cell r="A352" t="str">
            <v>16-056-RSS</v>
          </cell>
          <cell r="B352" t="str">
            <v>DADS</v>
          </cell>
          <cell r="C352" t="str">
            <v>Window &amp; Door Replacement</v>
          </cell>
          <cell r="D352">
            <v>0</v>
          </cell>
          <cell r="E352">
            <v>0</v>
          </cell>
          <cell r="F352">
            <v>0</v>
          </cell>
          <cell r="G352" t="str">
            <v>Contingency</v>
          </cell>
          <cell r="H352">
            <v>9</v>
          </cell>
          <cell r="I352" t="str">
            <v>GR16</v>
          </cell>
          <cell r="J352" t="str">
            <v>Richmond State Supported Living Center</v>
          </cell>
        </row>
        <row r="353">
          <cell r="A353" t="str">
            <v>16-055-MSS</v>
          </cell>
          <cell r="B353" t="str">
            <v>DADS</v>
          </cell>
          <cell r="C353" t="str">
            <v>Emergency Generator Replacement</v>
          </cell>
          <cell r="D353">
            <v>0</v>
          </cell>
          <cell r="E353">
            <v>0</v>
          </cell>
          <cell r="F353">
            <v>0</v>
          </cell>
          <cell r="G353" t="str">
            <v>Agency Admin.</v>
          </cell>
          <cell r="H353">
            <v>6</v>
          </cell>
          <cell r="I353" t="str">
            <v>7658</v>
          </cell>
          <cell r="J353" t="str">
            <v>Mexia State Supported Living Center</v>
          </cell>
        </row>
        <row r="354">
          <cell r="A354" t="str">
            <v>16-055-MSS</v>
          </cell>
          <cell r="B354" t="str">
            <v>DADS</v>
          </cell>
          <cell r="C354" t="str">
            <v>Emergency Generator Replacement</v>
          </cell>
          <cell r="D354">
            <v>86463.08</v>
          </cell>
          <cell r="E354">
            <v>0</v>
          </cell>
          <cell r="F354">
            <v>0</v>
          </cell>
          <cell r="G354" t="str">
            <v>Contingency</v>
          </cell>
          <cell r="H354">
            <v>9</v>
          </cell>
          <cell r="I354" t="str">
            <v>7658</v>
          </cell>
          <cell r="J354" t="str">
            <v>Mexia State Supported Living Center</v>
          </cell>
        </row>
        <row r="355">
          <cell r="A355" t="str">
            <v>16-055-MSS</v>
          </cell>
          <cell r="B355" t="str">
            <v>DADS</v>
          </cell>
          <cell r="C355" t="str">
            <v>Emergency Generator Replacement</v>
          </cell>
          <cell r="D355">
            <v>312910</v>
          </cell>
          <cell r="E355">
            <v>284910</v>
          </cell>
          <cell r="F355">
            <v>15930.9</v>
          </cell>
          <cell r="G355" t="str">
            <v>Construction</v>
          </cell>
          <cell r="H355">
            <v>1</v>
          </cell>
          <cell r="I355" t="str">
            <v>GR16</v>
          </cell>
          <cell r="J355" t="str">
            <v>Mexia State Supported Living Center</v>
          </cell>
        </row>
        <row r="356">
          <cell r="A356" t="str">
            <v>16-055-MSS</v>
          </cell>
          <cell r="B356" t="str">
            <v>DADS</v>
          </cell>
          <cell r="C356" t="str">
            <v>Emergency Generator Replacement</v>
          </cell>
          <cell r="D356">
            <v>28240</v>
          </cell>
          <cell r="E356">
            <v>28240</v>
          </cell>
          <cell r="F356">
            <v>4236</v>
          </cell>
          <cell r="G356" t="str">
            <v>Arch. &amp; Eng.</v>
          </cell>
          <cell r="H356">
            <v>2</v>
          </cell>
          <cell r="I356" t="str">
            <v>GR16</v>
          </cell>
          <cell r="J356" t="str">
            <v>Mexia State Supported Living Center</v>
          </cell>
        </row>
        <row r="357">
          <cell r="A357" t="str">
            <v>16-055-MSS</v>
          </cell>
          <cell r="B357" t="str">
            <v>DADS</v>
          </cell>
          <cell r="C357" t="str">
            <v>Emergency Generator Replacement</v>
          </cell>
          <cell r="D357">
            <v>1870</v>
          </cell>
          <cell r="E357">
            <v>1870</v>
          </cell>
          <cell r="F357">
            <v>1870</v>
          </cell>
          <cell r="G357" t="str">
            <v>Survey</v>
          </cell>
          <cell r="H357">
            <v>3</v>
          </cell>
          <cell r="I357" t="str">
            <v>GR16</v>
          </cell>
          <cell r="J357" t="str">
            <v>Mexia State Supported Living Center</v>
          </cell>
        </row>
        <row r="358">
          <cell r="A358" t="str">
            <v>16-055-MSS</v>
          </cell>
          <cell r="B358" t="str">
            <v>DADS</v>
          </cell>
          <cell r="C358" t="str">
            <v>Emergency Generator Replacement</v>
          </cell>
          <cell r="D358">
            <v>2228.04</v>
          </cell>
          <cell r="E358">
            <v>2228.04</v>
          </cell>
          <cell r="F358">
            <v>2228.04</v>
          </cell>
          <cell r="G358" t="str">
            <v>Newspaper</v>
          </cell>
          <cell r="H358">
            <v>5</v>
          </cell>
          <cell r="I358" t="str">
            <v>GR16</v>
          </cell>
          <cell r="J358" t="str">
            <v>Mexia State Supported Living Center</v>
          </cell>
        </row>
        <row r="359">
          <cell r="A359" t="str">
            <v>16-055-MSS</v>
          </cell>
          <cell r="B359" t="str">
            <v>DADS</v>
          </cell>
          <cell r="C359" t="str">
            <v>Emergency Generator Replacement</v>
          </cell>
          <cell r="D359">
            <v>0</v>
          </cell>
          <cell r="E359">
            <v>0</v>
          </cell>
          <cell r="F359">
            <v>0</v>
          </cell>
          <cell r="G359" t="str">
            <v>Agency Admin.</v>
          </cell>
          <cell r="H359">
            <v>6</v>
          </cell>
          <cell r="I359" t="str">
            <v>GR16</v>
          </cell>
          <cell r="J359" t="str">
            <v>Mexia State Supported Living Center</v>
          </cell>
        </row>
        <row r="360">
          <cell r="A360" t="str">
            <v>16-055-MSS</v>
          </cell>
          <cell r="B360" t="str">
            <v>DADS</v>
          </cell>
          <cell r="C360" t="str">
            <v>Emergency Generator Replacement</v>
          </cell>
          <cell r="D360">
            <v>0</v>
          </cell>
          <cell r="E360">
            <v>0</v>
          </cell>
          <cell r="F360">
            <v>0</v>
          </cell>
          <cell r="G360" t="str">
            <v>Contingency</v>
          </cell>
          <cell r="H360">
            <v>9</v>
          </cell>
          <cell r="I360" t="str">
            <v>GR16</v>
          </cell>
          <cell r="J360" t="str">
            <v>Mexia State Supported Living Center</v>
          </cell>
        </row>
        <row r="361">
          <cell r="A361" t="str">
            <v>16-054-MSS</v>
          </cell>
          <cell r="B361" t="str">
            <v>DADS</v>
          </cell>
          <cell r="C361" t="str">
            <v>Fire Sprinkler Installation</v>
          </cell>
          <cell r="D361">
            <v>0</v>
          </cell>
          <cell r="E361">
            <v>0</v>
          </cell>
          <cell r="F361">
            <v>0</v>
          </cell>
          <cell r="G361" t="str">
            <v>Agency Admin.</v>
          </cell>
          <cell r="H361">
            <v>6</v>
          </cell>
          <cell r="I361" t="str">
            <v>7658</v>
          </cell>
          <cell r="J361" t="str">
            <v>Mexia State Supported Living Center</v>
          </cell>
        </row>
        <row r="362">
          <cell r="A362" t="str">
            <v>16-054-MSS</v>
          </cell>
          <cell r="B362" t="str">
            <v>DADS</v>
          </cell>
          <cell r="C362" t="str">
            <v>Fire Sprinkler Installation</v>
          </cell>
          <cell r="D362">
            <v>13065.89</v>
          </cell>
          <cell r="E362">
            <v>0</v>
          </cell>
          <cell r="F362">
            <v>0</v>
          </cell>
          <cell r="G362" t="str">
            <v>Contingency</v>
          </cell>
          <cell r="H362">
            <v>9</v>
          </cell>
          <cell r="I362" t="str">
            <v>7658</v>
          </cell>
          <cell r="J362" t="str">
            <v>Mexia State Supported Living Center</v>
          </cell>
        </row>
        <row r="363">
          <cell r="A363" t="str">
            <v>16-054-MSS</v>
          </cell>
          <cell r="B363" t="str">
            <v>DADS</v>
          </cell>
          <cell r="C363" t="str">
            <v>Fire Sprinkler Installation</v>
          </cell>
          <cell r="D363">
            <v>207300</v>
          </cell>
          <cell r="E363">
            <v>196800</v>
          </cell>
          <cell r="F363">
            <v>168246</v>
          </cell>
          <cell r="G363" t="str">
            <v>Construction</v>
          </cell>
          <cell r="H363">
            <v>1</v>
          </cell>
          <cell r="I363" t="str">
            <v>GR16</v>
          </cell>
          <cell r="J363" t="str">
            <v>Mexia State Supported Living Center</v>
          </cell>
        </row>
        <row r="364">
          <cell r="A364" t="str">
            <v>16-054-MSS</v>
          </cell>
          <cell r="B364" t="str">
            <v>DADS</v>
          </cell>
          <cell r="C364" t="str">
            <v>Fire Sprinkler Installation</v>
          </cell>
          <cell r="D364">
            <v>40427</v>
          </cell>
          <cell r="E364">
            <v>40427</v>
          </cell>
          <cell r="F364">
            <v>35474.699999999997</v>
          </cell>
          <cell r="G364" t="str">
            <v>Arch. &amp; Eng.</v>
          </cell>
          <cell r="H364">
            <v>2</v>
          </cell>
          <cell r="I364" t="str">
            <v>GR16</v>
          </cell>
          <cell r="J364" t="str">
            <v>Mexia State Supported Living Center</v>
          </cell>
        </row>
        <row r="365">
          <cell r="A365" t="str">
            <v>16-054-MSS</v>
          </cell>
          <cell r="B365" t="str">
            <v>DADS</v>
          </cell>
          <cell r="C365" t="str">
            <v>Fire Sprinkler Installation</v>
          </cell>
          <cell r="D365">
            <v>2648</v>
          </cell>
          <cell r="E365">
            <v>2648</v>
          </cell>
          <cell r="F365">
            <v>2648</v>
          </cell>
          <cell r="G365" t="str">
            <v>Survey</v>
          </cell>
          <cell r="H365">
            <v>3</v>
          </cell>
          <cell r="I365" t="str">
            <v>GR16</v>
          </cell>
          <cell r="J365" t="str">
            <v>Mexia State Supported Living Center</v>
          </cell>
        </row>
        <row r="366">
          <cell r="A366" t="str">
            <v>16-054-MSS</v>
          </cell>
          <cell r="B366" t="str">
            <v>DADS</v>
          </cell>
          <cell r="C366" t="str">
            <v>Fire Sprinkler Installation</v>
          </cell>
          <cell r="D366">
            <v>0</v>
          </cell>
          <cell r="E366">
            <v>0</v>
          </cell>
          <cell r="F366">
            <v>0</v>
          </cell>
          <cell r="G366" t="str">
            <v>Agency Admin.</v>
          </cell>
          <cell r="H366">
            <v>6</v>
          </cell>
          <cell r="I366" t="str">
            <v>GR16</v>
          </cell>
          <cell r="J366" t="str">
            <v>Mexia State Supported Living Center</v>
          </cell>
        </row>
        <row r="367">
          <cell r="A367" t="str">
            <v>16-054-MSS</v>
          </cell>
          <cell r="B367" t="str">
            <v>DADS</v>
          </cell>
          <cell r="C367" t="str">
            <v>Fire Sprinkler Installation</v>
          </cell>
          <cell r="D367">
            <v>0</v>
          </cell>
          <cell r="E367">
            <v>0</v>
          </cell>
          <cell r="F367">
            <v>0</v>
          </cell>
          <cell r="G367" t="str">
            <v>Contingency</v>
          </cell>
          <cell r="H367">
            <v>9</v>
          </cell>
          <cell r="I367" t="str">
            <v>GR16</v>
          </cell>
          <cell r="J367" t="str">
            <v>Mexia State Supported Living Center</v>
          </cell>
        </row>
        <row r="368">
          <cell r="A368" t="str">
            <v>16-053-LFS</v>
          </cell>
          <cell r="B368" t="str">
            <v>DADS</v>
          </cell>
          <cell r="C368" t="str">
            <v>Fire Sprinkler Installation</v>
          </cell>
          <cell r="D368">
            <v>0</v>
          </cell>
          <cell r="E368">
            <v>0</v>
          </cell>
          <cell r="F368">
            <v>0</v>
          </cell>
          <cell r="G368" t="str">
            <v>Construction</v>
          </cell>
          <cell r="H368">
            <v>1</v>
          </cell>
          <cell r="I368" t="str">
            <v>7658</v>
          </cell>
          <cell r="J368" t="str">
            <v>Lufkin State Supported Living Center</v>
          </cell>
        </row>
        <row r="369">
          <cell r="A369" t="str">
            <v>16-053-LFS</v>
          </cell>
          <cell r="B369" t="str">
            <v>DADS</v>
          </cell>
          <cell r="C369" t="str">
            <v>Fire Sprinkler Installation</v>
          </cell>
          <cell r="D369">
            <v>0</v>
          </cell>
          <cell r="E369">
            <v>0</v>
          </cell>
          <cell r="F369">
            <v>0</v>
          </cell>
          <cell r="G369" t="str">
            <v>Agency Admin.</v>
          </cell>
          <cell r="H369">
            <v>6</v>
          </cell>
          <cell r="I369" t="str">
            <v>7658</v>
          </cell>
          <cell r="J369" t="str">
            <v>Lufkin State Supported Living Center</v>
          </cell>
        </row>
        <row r="370">
          <cell r="A370" t="str">
            <v>16-053-LFS</v>
          </cell>
          <cell r="B370" t="str">
            <v>DADS</v>
          </cell>
          <cell r="C370" t="str">
            <v>Fire Sprinkler Installation</v>
          </cell>
          <cell r="D370">
            <v>0</v>
          </cell>
          <cell r="E370">
            <v>0</v>
          </cell>
          <cell r="F370">
            <v>0</v>
          </cell>
          <cell r="G370" t="str">
            <v>Construction</v>
          </cell>
          <cell r="H370">
            <v>1</v>
          </cell>
          <cell r="I370" t="str">
            <v>GR16</v>
          </cell>
          <cell r="J370" t="str">
            <v>Lufkin State Supported Living Center</v>
          </cell>
        </row>
        <row r="371">
          <cell r="A371" t="str">
            <v>16-053-LFS</v>
          </cell>
          <cell r="B371" t="str">
            <v>DADS</v>
          </cell>
          <cell r="C371" t="str">
            <v>Fire Sprinkler Installation</v>
          </cell>
          <cell r="D371">
            <v>1440</v>
          </cell>
          <cell r="E371">
            <v>1440</v>
          </cell>
          <cell r="F371">
            <v>1440</v>
          </cell>
          <cell r="G371" t="str">
            <v>Survey</v>
          </cell>
          <cell r="H371">
            <v>3</v>
          </cell>
          <cell r="I371" t="str">
            <v>GR16</v>
          </cell>
          <cell r="J371" t="str">
            <v>Lufkin State Supported Living Center</v>
          </cell>
        </row>
        <row r="372">
          <cell r="A372" t="str">
            <v>16-053-LFS</v>
          </cell>
          <cell r="B372" t="str">
            <v>DADS</v>
          </cell>
          <cell r="C372" t="str">
            <v>Fire Sprinkler Installation</v>
          </cell>
          <cell r="D372">
            <v>2552.7399999999998</v>
          </cell>
          <cell r="E372">
            <v>2552.7399999999998</v>
          </cell>
          <cell r="F372">
            <v>2552.7399999999998</v>
          </cell>
          <cell r="G372" t="str">
            <v>Newspaper</v>
          </cell>
          <cell r="H372">
            <v>5</v>
          </cell>
          <cell r="I372" t="str">
            <v>GR16</v>
          </cell>
          <cell r="J372" t="str">
            <v>Lufkin State Supported Living Center</v>
          </cell>
        </row>
        <row r="373">
          <cell r="A373" t="str">
            <v>16-053-LFS</v>
          </cell>
          <cell r="B373" t="str">
            <v>DADS</v>
          </cell>
          <cell r="C373" t="str">
            <v>Fire Sprinkler Installation</v>
          </cell>
          <cell r="D373">
            <v>300.52999999999997</v>
          </cell>
          <cell r="E373">
            <v>300.52999999999997</v>
          </cell>
          <cell r="F373">
            <v>300.52999999999997</v>
          </cell>
          <cell r="G373" t="str">
            <v>Agency Admin.</v>
          </cell>
          <cell r="H373">
            <v>6</v>
          </cell>
          <cell r="I373" t="str">
            <v>GR16</v>
          </cell>
          <cell r="J373" t="str">
            <v>Lufkin State Supported Living Center</v>
          </cell>
        </row>
        <row r="374">
          <cell r="A374" t="str">
            <v>16-053-LFS</v>
          </cell>
          <cell r="B374" t="str">
            <v>DADS</v>
          </cell>
          <cell r="C374" t="str">
            <v>Fire Sprinkler Installation</v>
          </cell>
          <cell r="D374">
            <v>0</v>
          </cell>
          <cell r="E374">
            <v>0</v>
          </cell>
          <cell r="F374">
            <v>0</v>
          </cell>
          <cell r="G374" t="str">
            <v>Contingency</v>
          </cell>
          <cell r="H374">
            <v>9</v>
          </cell>
          <cell r="I374" t="str">
            <v>GR16</v>
          </cell>
          <cell r="J374" t="str">
            <v>Lufkin State Supported Living Center</v>
          </cell>
        </row>
        <row r="375">
          <cell r="A375" t="str">
            <v>16-052-LFS</v>
          </cell>
          <cell r="B375" t="str">
            <v>DADS</v>
          </cell>
          <cell r="C375" t="str">
            <v>Emergency Generator &amp; Electrical System Replacement</v>
          </cell>
          <cell r="D375">
            <v>0</v>
          </cell>
          <cell r="E375">
            <v>0</v>
          </cell>
          <cell r="F375">
            <v>0</v>
          </cell>
          <cell r="G375" t="str">
            <v>Agency Admin.</v>
          </cell>
          <cell r="H375">
            <v>6</v>
          </cell>
          <cell r="I375" t="str">
            <v>7658</v>
          </cell>
          <cell r="J375" t="str">
            <v>Lufkin State Supported Living Center</v>
          </cell>
        </row>
        <row r="376">
          <cell r="A376" t="str">
            <v>16-052-LFS</v>
          </cell>
          <cell r="B376" t="str">
            <v>DADS</v>
          </cell>
          <cell r="C376" t="str">
            <v>Emergency Generator &amp; Electrical System Replacement</v>
          </cell>
          <cell r="D376">
            <v>1696.23</v>
          </cell>
          <cell r="E376">
            <v>0</v>
          </cell>
          <cell r="F376">
            <v>0</v>
          </cell>
          <cell r="G376" t="str">
            <v>Contingency</v>
          </cell>
          <cell r="H376">
            <v>9</v>
          </cell>
          <cell r="I376" t="str">
            <v>7658</v>
          </cell>
          <cell r="J376" t="str">
            <v>Lufkin State Supported Living Center</v>
          </cell>
        </row>
        <row r="377">
          <cell r="A377" t="str">
            <v>16-052-LFS</v>
          </cell>
          <cell r="B377" t="str">
            <v>HHSC</v>
          </cell>
          <cell r="C377" t="str">
            <v>Emergency Generator &amp; Electrical System Replacement</v>
          </cell>
          <cell r="D377">
            <v>7400</v>
          </cell>
          <cell r="E377">
            <v>7400</v>
          </cell>
          <cell r="F377">
            <v>0</v>
          </cell>
          <cell r="G377" t="str">
            <v>Construction</v>
          </cell>
          <cell r="H377">
            <v>1</v>
          </cell>
          <cell r="I377" t="str">
            <v>ESF18A</v>
          </cell>
          <cell r="J377" t="str">
            <v>Lufkin State Supported Living Center</v>
          </cell>
        </row>
        <row r="378">
          <cell r="A378" t="str">
            <v>16-052-LFS</v>
          </cell>
          <cell r="B378" t="str">
            <v>HHSC</v>
          </cell>
          <cell r="C378" t="str">
            <v>Emergency Generator &amp; Electrical System Replacement</v>
          </cell>
          <cell r="D378">
            <v>657.41</v>
          </cell>
          <cell r="E378">
            <v>657.41</v>
          </cell>
          <cell r="F378">
            <v>0</v>
          </cell>
          <cell r="G378" t="str">
            <v>Arch. &amp; Eng.</v>
          </cell>
          <cell r="H378">
            <v>2</v>
          </cell>
          <cell r="I378" t="str">
            <v>ESF18A</v>
          </cell>
          <cell r="J378" t="str">
            <v>Lufkin State Supported Living Center</v>
          </cell>
        </row>
        <row r="379">
          <cell r="A379" t="str">
            <v>16-052-LFS</v>
          </cell>
          <cell r="B379" t="str">
            <v>HHSC</v>
          </cell>
          <cell r="C379" t="str">
            <v>Emergency Generator &amp; Electrical System Replacement</v>
          </cell>
          <cell r="D379">
            <v>0</v>
          </cell>
          <cell r="E379">
            <v>0</v>
          </cell>
          <cell r="F379">
            <v>0</v>
          </cell>
          <cell r="G379" t="str">
            <v>Contingency</v>
          </cell>
          <cell r="H379">
            <v>9</v>
          </cell>
          <cell r="I379" t="str">
            <v>ESF18A</v>
          </cell>
          <cell r="J379" t="str">
            <v>Lufkin State Supported Living Center</v>
          </cell>
        </row>
        <row r="380">
          <cell r="A380" t="str">
            <v>16-052-LFS</v>
          </cell>
          <cell r="B380" t="str">
            <v>DADS</v>
          </cell>
          <cell r="C380" t="str">
            <v>Emergency Generator &amp; Electrical System Replacement</v>
          </cell>
          <cell r="D380">
            <v>394469</v>
          </cell>
          <cell r="E380">
            <v>394469</v>
          </cell>
          <cell r="F380">
            <v>230220</v>
          </cell>
          <cell r="G380" t="str">
            <v>Construction</v>
          </cell>
          <cell r="H380">
            <v>1</v>
          </cell>
          <cell r="I380" t="str">
            <v>GR16</v>
          </cell>
          <cell r="J380" t="str">
            <v>Lufkin State Supported Living Center</v>
          </cell>
        </row>
        <row r="381">
          <cell r="A381" t="str">
            <v>16-052-LFS</v>
          </cell>
          <cell r="B381" t="str">
            <v>DADS</v>
          </cell>
          <cell r="C381" t="str">
            <v>Emergency Generator &amp; Electrical System Replacement</v>
          </cell>
          <cell r="D381">
            <v>47898.59</v>
          </cell>
          <cell r="E381">
            <v>47898.59</v>
          </cell>
          <cell r="F381">
            <v>36180.720000000001</v>
          </cell>
          <cell r="G381" t="str">
            <v>Arch. &amp; Eng.</v>
          </cell>
          <cell r="H381">
            <v>2</v>
          </cell>
          <cell r="I381" t="str">
            <v>GR16</v>
          </cell>
          <cell r="J381" t="str">
            <v>Lufkin State Supported Living Center</v>
          </cell>
        </row>
        <row r="382">
          <cell r="A382" t="str">
            <v>16-052-LFS</v>
          </cell>
          <cell r="B382" t="str">
            <v>DADS</v>
          </cell>
          <cell r="C382" t="str">
            <v>Emergency Generator &amp; Electrical System Replacement</v>
          </cell>
          <cell r="D382">
            <v>5000</v>
          </cell>
          <cell r="E382">
            <v>5000</v>
          </cell>
          <cell r="F382">
            <v>5000</v>
          </cell>
          <cell r="G382" t="str">
            <v>Survey</v>
          </cell>
          <cell r="H382">
            <v>3</v>
          </cell>
          <cell r="I382" t="str">
            <v>GR16</v>
          </cell>
          <cell r="J382" t="str">
            <v>Lufkin State Supported Living Center</v>
          </cell>
        </row>
        <row r="383">
          <cell r="A383" t="str">
            <v>16-052-LFS</v>
          </cell>
          <cell r="B383" t="str">
            <v>DADS</v>
          </cell>
          <cell r="C383" t="str">
            <v>Emergency Generator &amp; Electrical System Replacement</v>
          </cell>
          <cell r="D383">
            <v>1953.76</v>
          </cell>
          <cell r="E383">
            <v>1953.76</v>
          </cell>
          <cell r="F383">
            <v>1953.76</v>
          </cell>
          <cell r="G383" t="str">
            <v>Newspaper</v>
          </cell>
          <cell r="H383">
            <v>5</v>
          </cell>
          <cell r="I383" t="str">
            <v>GR16</v>
          </cell>
          <cell r="J383" t="str">
            <v>Lufkin State Supported Living Center</v>
          </cell>
        </row>
        <row r="384">
          <cell r="A384" t="str">
            <v>16-052-LFS</v>
          </cell>
          <cell r="B384" t="str">
            <v>DADS</v>
          </cell>
          <cell r="C384" t="str">
            <v>Emergency Generator &amp; Electrical System Replacement</v>
          </cell>
          <cell r="D384">
            <v>0</v>
          </cell>
          <cell r="E384">
            <v>0</v>
          </cell>
          <cell r="F384">
            <v>0</v>
          </cell>
          <cell r="G384" t="str">
            <v>Agency Admin.</v>
          </cell>
          <cell r="H384">
            <v>6</v>
          </cell>
          <cell r="I384" t="str">
            <v>GR16</v>
          </cell>
          <cell r="J384" t="str">
            <v>Lufkin State Supported Living Center</v>
          </cell>
        </row>
        <row r="385">
          <cell r="A385" t="str">
            <v>16-052-LFS</v>
          </cell>
          <cell r="B385" t="str">
            <v>DADS</v>
          </cell>
          <cell r="C385" t="str">
            <v>Emergency Generator &amp; Electrical System Replacement</v>
          </cell>
          <cell r="D385">
            <v>0</v>
          </cell>
          <cell r="E385">
            <v>0</v>
          </cell>
          <cell r="F385">
            <v>0</v>
          </cell>
          <cell r="G385" t="str">
            <v>Contingency</v>
          </cell>
          <cell r="H385">
            <v>9</v>
          </cell>
          <cell r="I385" t="str">
            <v>GR16</v>
          </cell>
          <cell r="J385" t="str">
            <v>Lufkin State Supported Living Center</v>
          </cell>
        </row>
        <row r="386">
          <cell r="A386" t="str">
            <v>16-051-LSS</v>
          </cell>
          <cell r="B386" t="str">
            <v>DADS</v>
          </cell>
          <cell r="C386" t="str">
            <v>Med Gas System Replacement</v>
          </cell>
          <cell r="D386">
            <v>0</v>
          </cell>
          <cell r="E386">
            <v>0</v>
          </cell>
          <cell r="F386">
            <v>0</v>
          </cell>
          <cell r="G386" t="str">
            <v>Agency Admin.</v>
          </cell>
          <cell r="H386">
            <v>6</v>
          </cell>
          <cell r="I386" t="str">
            <v>7658</v>
          </cell>
          <cell r="J386" t="str">
            <v>Lubbock State Supported Living Center</v>
          </cell>
        </row>
        <row r="387">
          <cell r="A387" t="str">
            <v>16-051-LSS</v>
          </cell>
          <cell r="B387" t="str">
            <v>DADS</v>
          </cell>
          <cell r="C387" t="str">
            <v>Med Gas System Replacement</v>
          </cell>
          <cell r="D387">
            <v>0</v>
          </cell>
          <cell r="E387">
            <v>0</v>
          </cell>
          <cell r="F387">
            <v>0</v>
          </cell>
          <cell r="G387" t="str">
            <v>Contingency</v>
          </cell>
          <cell r="H387">
            <v>9</v>
          </cell>
          <cell r="I387" t="str">
            <v>7658</v>
          </cell>
          <cell r="J387" t="str">
            <v>Lubbock State Supported Living Center</v>
          </cell>
        </row>
        <row r="388">
          <cell r="A388" t="str">
            <v>16-051-LSS</v>
          </cell>
          <cell r="B388" t="str">
            <v>HHSC</v>
          </cell>
          <cell r="C388" t="str">
            <v>Med Gas System Replacement</v>
          </cell>
          <cell r="D388">
            <v>216.76</v>
          </cell>
          <cell r="E388">
            <v>216.76</v>
          </cell>
          <cell r="F388">
            <v>0</v>
          </cell>
          <cell r="G388" t="str">
            <v>Arch. &amp; Eng.</v>
          </cell>
          <cell r="H388">
            <v>2</v>
          </cell>
          <cell r="I388" t="str">
            <v>ESF18A</v>
          </cell>
          <cell r="J388" t="str">
            <v>Lubbock State Supported Living Center</v>
          </cell>
        </row>
        <row r="389">
          <cell r="A389" t="str">
            <v>16-051-LSS</v>
          </cell>
          <cell r="B389" t="str">
            <v>HHSC</v>
          </cell>
          <cell r="C389" t="str">
            <v>Med Gas System Replacement</v>
          </cell>
          <cell r="D389">
            <v>2649.44</v>
          </cell>
          <cell r="E389">
            <v>0</v>
          </cell>
          <cell r="F389">
            <v>0</v>
          </cell>
          <cell r="G389" t="str">
            <v>Contingency</v>
          </cell>
          <cell r="H389">
            <v>9</v>
          </cell>
          <cell r="I389" t="str">
            <v>ESF18A</v>
          </cell>
          <cell r="J389" t="str">
            <v>Lubbock State Supported Living Center</v>
          </cell>
        </row>
        <row r="390">
          <cell r="A390" t="str">
            <v>16-051-LSS</v>
          </cell>
          <cell r="B390" t="str">
            <v>DADS</v>
          </cell>
          <cell r="C390" t="str">
            <v>Med Gas System Replacement</v>
          </cell>
          <cell r="D390">
            <v>315290</v>
          </cell>
          <cell r="E390">
            <v>287760.55</v>
          </cell>
          <cell r="F390">
            <v>252253.44</v>
          </cell>
          <cell r="G390" t="str">
            <v>Construction</v>
          </cell>
          <cell r="H390">
            <v>1</v>
          </cell>
          <cell r="I390" t="str">
            <v>GR16</v>
          </cell>
          <cell r="J390" t="str">
            <v>Lubbock State Supported Living Center</v>
          </cell>
        </row>
        <row r="391">
          <cell r="A391" t="str">
            <v>16-051-LSS</v>
          </cell>
          <cell r="B391" t="str">
            <v>DADS</v>
          </cell>
          <cell r="C391" t="str">
            <v>Med Gas System Replacement</v>
          </cell>
          <cell r="D391">
            <v>37744</v>
          </cell>
          <cell r="E391">
            <v>37744</v>
          </cell>
          <cell r="F391">
            <v>32081.34</v>
          </cell>
          <cell r="G391" t="str">
            <v>Arch. &amp; Eng.</v>
          </cell>
          <cell r="H391">
            <v>2</v>
          </cell>
          <cell r="I391" t="str">
            <v>GR16</v>
          </cell>
          <cell r="J391" t="str">
            <v>Lubbock State Supported Living Center</v>
          </cell>
        </row>
        <row r="392">
          <cell r="A392" t="str">
            <v>16-051-LSS</v>
          </cell>
          <cell r="B392" t="str">
            <v>DADS</v>
          </cell>
          <cell r="C392" t="str">
            <v>Med Gas System Replacement</v>
          </cell>
          <cell r="D392">
            <v>962.1</v>
          </cell>
          <cell r="E392">
            <v>962.1</v>
          </cell>
          <cell r="F392">
            <v>962.1</v>
          </cell>
          <cell r="G392" t="str">
            <v>Newspaper</v>
          </cell>
          <cell r="H392">
            <v>5</v>
          </cell>
          <cell r="I392" t="str">
            <v>GR16</v>
          </cell>
          <cell r="J392" t="str">
            <v>Lubbock State Supported Living Center</v>
          </cell>
        </row>
        <row r="393">
          <cell r="A393" t="str">
            <v>16-051-LSS</v>
          </cell>
          <cell r="B393" t="str">
            <v>DADS</v>
          </cell>
          <cell r="C393" t="str">
            <v>Med Gas System Replacement</v>
          </cell>
          <cell r="D393">
            <v>0</v>
          </cell>
          <cell r="E393">
            <v>0</v>
          </cell>
          <cell r="F393">
            <v>0</v>
          </cell>
          <cell r="G393" t="str">
            <v>Agency Admin.</v>
          </cell>
          <cell r="H393">
            <v>6</v>
          </cell>
          <cell r="I393" t="str">
            <v>GR16</v>
          </cell>
          <cell r="J393" t="str">
            <v>Lubbock State Supported Living Center</v>
          </cell>
        </row>
        <row r="394">
          <cell r="A394" t="str">
            <v>16-051-LSS</v>
          </cell>
          <cell r="B394" t="str">
            <v>DADS</v>
          </cell>
          <cell r="C394" t="str">
            <v>Med Gas System Replacement</v>
          </cell>
          <cell r="D394">
            <v>0</v>
          </cell>
          <cell r="E394">
            <v>0</v>
          </cell>
          <cell r="F394">
            <v>0</v>
          </cell>
          <cell r="G394" t="str">
            <v>Contingency</v>
          </cell>
          <cell r="H394">
            <v>9</v>
          </cell>
          <cell r="I394" t="str">
            <v>GR16</v>
          </cell>
          <cell r="J394" t="str">
            <v>Lubbock State Supported Living Center</v>
          </cell>
        </row>
        <row r="395">
          <cell r="A395" t="str">
            <v>16-050-ESC</v>
          </cell>
          <cell r="B395" t="str">
            <v>DADS</v>
          </cell>
          <cell r="C395" t="str">
            <v>Transformer Replacement</v>
          </cell>
          <cell r="D395">
            <v>29170</v>
          </cell>
          <cell r="E395">
            <v>29170</v>
          </cell>
          <cell r="F395">
            <v>29170</v>
          </cell>
          <cell r="G395" t="str">
            <v>Survey</v>
          </cell>
          <cell r="H395">
            <v>3</v>
          </cell>
          <cell r="I395" t="str">
            <v>GR16</v>
          </cell>
          <cell r="J395" t="str">
            <v>El Paso State Supported Living Center</v>
          </cell>
        </row>
        <row r="396">
          <cell r="A396" t="str">
            <v>16-050-ESC</v>
          </cell>
          <cell r="B396" t="str">
            <v>DADS</v>
          </cell>
          <cell r="C396" t="str">
            <v>Transformer Replacement</v>
          </cell>
          <cell r="D396">
            <v>2195.59</v>
          </cell>
          <cell r="E396">
            <v>2195.59</v>
          </cell>
          <cell r="F396">
            <v>2195.59</v>
          </cell>
          <cell r="G396" t="str">
            <v>Agency Admin.</v>
          </cell>
          <cell r="H396">
            <v>6</v>
          </cell>
          <cell r="I396" t="str">
            <v>GR16</v>
          </cell>
          <cell r="J396" t="str">
            <v>El Paso State Supported Living Center</v>
          </cell>
        </row>
        <row r="397">
          <cell r="A397" t="str">
            <v>16-050-ESC</v>
          </cell>
          <cell r="B397" t="str">
            <v>DADS</v>
          </cell>
          <cell r="C397" t="str">
            <v>Transformer Replacement</v>
          </cell>
          <cell r="D397">
            <v>0</v>
          </cell>
          <cell r="E397">
            <v>0</v>
          </cell>
          <cell r="F397">
            <v>0</v>
          </cell>
          <cell r="G397" t="str">
            <v>Contingency</v>
          </cell>
          <cell r="H397">
            <v>9</v>
          </cell>
          <cell r="I397" t="str">
            <v>GR16</v>
          </cell>
          <cell r="J397" t="str">
            <v>El Paso State Supported Living Center</v>
          </cell>
        </row>
        <row r="398">
          <cell r="A398" t="str">
            <v>16-049-ESC</v>
          </cell>
          <cell r="B398" t="str">
            <v>DADS</v>
          </cell>
          <cell r="C398" t="str">
            <v>Refrigeration System Replacement</v>
          </cell>
          <cell r="D398">
            <v>0</v>
          </cell>
          <cell r="E398">
            <v>0</v>
          </cell>
          <cell r="F398">
            <v>0</v>
          </cell>
          <cell r="G398" t="str">
            <v>Agency Admin.</v>
          </cell>
          <cell r="H398">
            <v>6</v>
          </cell>
          <cell r="I398" t="str">
            <v>7658</v>
          </cell>
          <cell r="J398" t="str">
            <v>El Paso State Supported Living Center</v>
          </cell>
        </row>
        <row r="399">
          <cell r="A399" t="str">
            <v>16-049-ESC</v>
          </cell>
          <cell r="B399" t="str">
            <v>DADS</v>
          </cell>
          <cell r="C399" t="str">
            <v>Refrigeration System Replacement</v>
          </cell>
          <cell r="D399">
            <v>47216.47</v>
          </cell>
          <cell r="E399">
            <v>0</v>
          </cell>
          <cell r="F399">
            <v>0</v>
          </cell>
          <cell r="G399" t="str">
            <v>Contingency</v>
          </cell>
          <cell r="H399">
            <v>9</v>
          </cell>
          <cell r="I399" t="str">
            <v>7658</v>
          </cell>
          <cell r="J399" t="str">
            <v>El Paso State Supported Living Center</v>
          </cell>
        </row>
        <row r="400">
          <cell r="A400" t="str">
            <v>16-049-ESC</v>
          </cell>
          <cell r="B400" t="str">
            <v>DADS</v>
          </cell>
          <cell r="C400" t="str">
            <v>Refrigeration System Replacement</v>
          </cell>
          <cell r="D400">
            <v>138171</v>
          </cell>
          <cell r="E400">
            <v>138171</v>
          </cell>
          <cell r="F400">
            <v>0</v>
          </cell>
          <cell r="G400" t="str">
            <v>Construction</v>
          </cell>
          <cell r="H400">
            <v>1</v>
          </cell>
          <cell r="I400" t="str">
            <v>GR16</v>
          </cell>
          <cell r="J400" t="str">
            <v>El Paso State Supported Living Center</v>
          </cell>
        </row>
        <row r="401">
          <cell r="A401" t="str">
            <v>16-049-ESC</v>
          </cell>
          <cell r="B401" t="str">
            <v>DADS</v>
          </cell>
          <cell r="C401" t="str">
            <v>Refrigeration System Replacement</v>
          </cell>
          <cell r="D401">
            <v>1508.98</v>
          </cell>
          <cell r="E401">
            <v>1508.98</v>
          </cell>
          <cell r="F401">
            <v>1508.98</v>
          </cell>
          <cell r="G401" t="str">
            <v>Newspaper</v>
          </cell>
          <cell r="H401">
            <v>5</v>
          </cell>
          <cell r="I401" t="str">
            <v>GR16</v>
          </cell>
          <cell r="J401" t="str">
            <v>El Paso State Supported Living Center</v>
          </cell>
        </row>
        <row r="402">
          <cell r="A402" t="str">
            <v>16-049-ESC</v>
          </cell>
          <cell r="B402" t="str">
            <v>DADS</v>
          </cell>
          <cell r="C402" t="str">
            <v>Refrigeration System Replacement</v>
          </cell>
          <cell r="D402">
            <v>0</v>
          </cell>
          <cell r="E402">
            <v>0</v>
          </cell>
          <cell r="F402">
            <v>0</v>
          </cell>
          <cell r="G402" t="str">
            <v>Agency Admin.</v>
          </cell>
          <cell r="H402">
            <v>6</v>
          </cell>
          <cell r="I402" t="str">
            <v>GR16</v>
          </cell>
          <cell r="J402" t="str">
            <v>El Paso State Supported Living Center</v>
          </cell>
        </row>
        <row r="403">
          <cell r="A403" t="str">
            <v>16-049-ESC</v>
          </cell>
          <cell r="B403" t="str">
            <v>DADS</v>
          </cell>
          <cell r="C403" t="str">
            <v>Refrigeration System Replacement</v>
          </cell>
          <cell r="D403">
            <v>0</v>
          </cell>
          <cell r="E403">
            <v>0</v>
          </cell>
          <cell r="F403">
            <v>0</v>
          </cell>
          <cell r="G403" t="str">
            <v>Contingency</v>
          </cell>
          <cell r="H403">
            <v>9</v>
          </cell>
          <cell r="I403" t="str">
            <v>GR16</v>
          </cell>
          <cell r="J403" t="str">
            <v>El Paso State Supported Living Center</v>
          </cell>
        </row>
        <row r="404">
          <cell r="A404" t="str">
            <v>16-048-DSS</v>
          </cell>
          <cell r="B404" t="str">
            <v>DADS</v>
          </cell>
          <cell r="C404" t="str">
            <v>Med Gas System Installation &amp; HVAC Piping Replacement</v>
          </cell>
          <cell r="D404">
            <v>0</v>
          </cell>
          <cell r="E404">
            <v>0</v>
          </cell>
          <cell r="F404">
            <v>0</v>
          </cell>
          <cell r="G404" t="str">
            <v>Agency Admin.</v>
          </cell>
          <cell r="H404">
            <v>6</v>
          </cell>
          <cell r="I404" t="str">
            <v>7658</v>
          </cell>
          <cell r="J404" t="str">
            <v>Denton State Supported Living Center</v>
          </cell>
        </row>
        <row r="405">
          <cell r="A405" t="str">
            <v>16-048-DSS</v>
          </cell>
          <cell r="B405" t="str">
            <v>DADS</v>
          </cell>
          <cell r="C405" t="str">
            <v>Med Gas System Installation &amp; HVAC Piping Replacement</v>
          </cell>
          <cell r="D405">
            <v>42629.93</v>
          </cell>
          <cell r="E405">
            <v>0</v>
          </cell>
          <cell r="F405">
            <v>0</v>
          </cell>
          <cell r="G405" t="str">
            <v>Contingency</v>
          </cell>
          <cell r="H405">
            <v>9</v>
          </cell>
          <cell r="I405" t="str">
            <v>7658</v>
          </cell>
          <cell r="J405" t="str">
            <v>Denton State Supported Living Center</v>
          </cell>
        </row>
        <row r="406">
          <cell r="A406" t="str">
            <v>16-048-DSS</v>
          </cell>
          <cell r="B406" t="str">
            <v>HHSC</v>
          </cell>
          <cell r="C406" t="str">
            <v>Med Gas System Installation &amp; HVAC Piping Replacement</v>
          </cell>
          <cell r="D406">
            <v>952.68</v>
          </cell>
          <cell r="E406">
            <v>952.68</v>
          </cell>
          <cell r="F406">
            <v>0</v>
          </cell>
          <cell r="G406" t="str">
            <v>Arch. &amp; Eng.</v>
          </cell>
          <cell r="H406">
            <v>2</v>
          </cell>
          <cell r="I406" t="str">
            <v>ESF18A</v>
          </cell>
          <cell r="J406" t="str">
            <v>Denton State Supported Living Center</v>
          </cell>
        </row>
        <row r="407">
          <cell r="A407" t="str">
            <v>16-048-DSS</v>
          </cell>
          <cell r="B407" t="str">
            <v>HHSC</v>
          </cell>
          <cell r="C407" t="str">
            <v>Med Gas System Installation &amp; HVAC Piping Replacement</v>
          </cell>
          <cell r="D407">
            <v>0</v>
          </cell>
          <cell r="E407">
            <v>0</v>
          </cell>
          <cell r="F407">
            <v>0</v>
          </cell>
          <cell r="G407" t="str">
            <v>Contingency</v>
          </cell>
          <cell r="H407">
            <v>9</v>
          </cell>
          <cell r="I407" t="str">
            <v>ESF18A</v>
          </cell>
          <cell r="J407" t="str">
            <v>Denton State Supported Living Center</v>
          </cell>
        </row>
        <row r="408">
          <cell r="A408" t="str">
            <v>16-048-DSS</v>
          </cell>
          <cell r="B408" t="str">
            <v>DADS</v>
          </cell>
          <cell r="C408" t="str">
            <v>Med Gas System Installation &amp; HVAC Piping Replacement</v>
          </cell>
          <cell r="D408">
            <v>913631.63</v>
          </cell>
          <cell r="E408">
            <v>856573.02</v>
          </cell>
          <cell r="F408">
            <v>745605.62</v>
          </cell>
          <cell r="G408" t="str">
            <v>Construction</v>
          </cell>
          <cell r="H408">
            <v>1</v>
          </cell>
          <cell r="I408" t="str">
            <v>GR16</v>
          </cell>
          <cell r="J408" t="str">
            <v>Denton State Supported Living Center</v>
          </cell>
        </row>
        <row r="409">
          <cell r="A409" t="str">
            <v>16-048-DSS</v>
          </cell>
          <cell r="B409" t="str">
            <v>DADS</v>
          </cell>
          <cell r="C409" t="str">
            <v>Med Gas System Installation &amp; HVAC Piping Replacement</v>
          </cell>
          <cell r="D409">
            <v>68380</v>
          </cell>
          <cell r="E409">
            <v>68380</v>
          </cell>
          <cell r="F409">
            <v>64940.49</v>
          </cell>
          <cell r="G409" t="str">
            <v>Arch. &amp; Eng.</v>
          </cell>
          <cell r="H409">
            <v>2</v>
          </cell>
          <cell r="I409" t="str">
            <v>GR16</v>
          </cell>
          <cell r="J409" t="str">
            <v>Denton State Supported Living Center</v>
          </cell>
        </row>
        <row r="410">
          <cell r="A410" t="str">
            <v>16-048-DSS</v>
          </cell>
          <cell r="B410" t="str">
            <v>DADS</v>
          </cell>
          <cell r="C410" t="str">
            <v>Med Gas System Installation &amp; HVAC Piping Replacement</v>
          </cell>
          <cell r="D410">
            <v>4010</v>
          </cell>
          <cell r="E410">
            <v>4010</v>
          </cell>
          <cell r="F410">
            <v>4010</v>
          </cell>
          <cell r="G410" t="str">
            <v>Survey</v>
          </cell>
          <cell r="H410">
            <v>3</v>
          </cell>
          <cell r="I410" t="str">
            <v>GR16</v>
          </cell>
          <cell r="J410" t="str">
            <v>Denton State Supported Living Center</v>
          </cell>
        </row>
        <row r="411">
          <cell r="A411" t="str">
            <v>16-048-DSS</v>
          </cell>
          <cell r="B411" t="str">
            <v>DADS</v>
          </cell>
          <cell r="C411" t="str">
            <v>Med Gas System Installation &amp; HVAC Piping Replacement</v>
          </cell>
          <cell r="D411">
            <v>1681.86</v>
          </cell>
          <cell r="E411">
            <v>1681.86</v>
          </cell>
          <cell r="F411">
            <v>1681.86</v>
          </cell>
          <cell r="G411" t="str">
            <v>Newspaper</v>
          </cell>
          <cell r="H411">
            <v>5</v>
          </cell>
          <cell r="I411" t="str">
            <v>GR16</v>
          </cell>
          <cell r="J411" t="str">
            <v>Denton State Supported Living Center</v>
          </cell>
        </row>
        <row r="412">
          <cell r="A412" t="str">
            <v>16-048-DSS</v>
          </cell>
          <cell r="B412" t="str">
            <v>DADS</v>
          </cell>
          <cell r="C412" t="str">
            <v>Med Gas System Installation &amp; HVAC Piping Replacement</v>
          </cell>
          <cell r="D412">
            <v>72879.960000000006</v>
          </cell>
          <cell r="E412">
            <v>72879.960000000006</v>
          </cell>
          <cell r="F412">
            <v>72879.960000000006</v>
          </cell>
          <cell r="G412" t="str">
            <v>Agency Admin.</v>
          </cell>
          <cell r="H412">
            <v>6</v>
          </cell>
          <cell r="I412" t="str">
            <v>GR16</v>
          </cell>
          <cell r="J412" t="str">
            <v>Denton State Supported Living Center</v>
          </cell>
        </row>
        <row r="413">
          <cell r="A413" t="str">
            <v>16-048-DSS</v>
          </cell>
          <cell r="B413" t="str">
            <v>DADS</v>
          </cell>
          <cell r="C413" t="str">
            <v>Med Gas System Installation &amp; HVAC Piping Replacement</v>
          </cell>
          <cell r="D413">
            <v>0</v>
          </cell>
          <cell r="E413">
            <v>0</v>
          </cell>
          <cell r="F413">
            <v>0</v>
          </cell>
          <cell r="G413" t="str">
            <v>Contingency</v>
          </cell>
          <cell r="H413">
            <v>9</v>
          </cell>
          <cell r="I413" t="str">
            <v>GR16</v>
          </cell>
          <cell r="J413" t="str">
            <v>Denton State Supported Living Center</v>
          </cell>
        </row>
        <row r="414">
          <cell r="A414" t="str">
            <v>16-047-DSS</v>
          </cell>
          <cell r="B414" t="str">
            <v>DADS</v>
          </cell>
          <cell r="C414" t="str">
            <v>Fire Sprinkler Installation &amp; Fire Alarm Replacement</v>
          </cell>
          <cell r="D414">
            <v>0</v>
          </cell>
          <cell r="E414">
            <v>0</v>
          </cell>
          <cell r="F414">
            <v>0</v>
          </cell>
          <cell r="G414" t="str">
            <v>Agency Admin.</v>
          </cell>
          <cell r="H414">
            <v>6</v>
          </cell>
          <cell r="I414" t="str">
            <v>7658</v>
          </cell>
          <cell r="J414" t="str">
            <v>Denton State Supported Living Center</v>
          </cell>
        </row>
        <row r="415">
          <cell r="A415" t="str">
            <v>16-047-DSS</v>
          </cell>
          <cell r="B415" t="str">
            <v>DADS</v>
          </cell>
          <cell r="C415" t="str">
            <v>Fire Sprinkler Installation &amp; Fire Alarm Replacement</v>
          </cell>
          <cell r="D415">
            <v>0</v>
          </cell>
          <cell r="E415">
            <v>0</v>
          </cell>
          <cell r="F415">
            <v>0</v>
          </cell>
          <cell r="G415" t="str">
            <v>Contingency</v>
          </cell>
          <cell r="H415">
            <v>9</v>
          </cell>
          <cell r="I415" t="str">
            <v>7658</v>
          </cell>
          <cell r="J415" t="str">
            <v>Denton State Supported Living Center</v>
          </cell>
        </row>
        <row r="416">
          <cell r="A416" t="str">
            <v>16-047-DSS</v>
          </cell>
          <cell r="B416" t="str">
            <v>DADS</v>
          </cell>
          <cell r="C416" t="str">
            <v>Fire Sprinkler Installation &amp; Fire Alarm Replacement</v>
          </cell>
          <cell r="D416">
            <v>3000</v>
          </cell>
          <cell r="E416">
            <v>3000</v>
          </cell>
          <cell r="F416">
            <v>3000</v>
          </cell>
          <cell r="G416" t="str">
            <v>Arch. &amp; Eng.</v>
          </cell>
          <cell r="H416">
            <v>2</v>
          </cell>
          <cell r="I416" t="str">
            <v>GR16</v>
          </cell>
          <cell r="J416" t="str">
            <v>Denton State Supported Living Center</v>
          </cell>
        </row>
        <row r="417">
          <cell r="A417" t="str">
            <v>16-047-DSS</v>
          </cell>
          <cell r="B417" t="str">
            <v>DADS</v>
          </cell>
          <cell r="C417" t="str">
            <v>Fire Sprinkler Installation &amp; Fire Alarm Replacement</v>
          </cell>
          <cell r="D417">
            <v>1670.16</v>
          </cell>
          <cell r="E417">
            <v>1670.16</v>
          </cell>
          <cell r="F417">
            <v>1670.16</v>
          </cell>
          <cell r="G417" t="str">
            <v>Newspaper</v>
          </cell>
          <cell r="H417">
            <v>5</v>
          </cell>
          <cell r="I417" t="str">
            <v>GR16</v>
          </cell>
          <cell r="J417" t="str">
            <v>Denton State Supported Living Center</v>
          </cell>
        </row>
        <row r="418">
          <cell r="A418" t="str">
            <v>16-047-DSS</v>
          </cell>
          <cell r="B418" t="str">
            <v>DADS</v>
          </cell>
          <cell r="C418" t="str">
            <v>Fire Sprinkler Installation &amp; Fire Alarm Replacement</v>
          </cell>
          <cell r="D418">
            <v>0</v>
          </cell>
          <cell r="E418">
            <v>0</v>
          </cell>
          <cell r="F418">
            <v>0</v>
          </cell>
          <cell r="G418" t="str">
            <v>Agency Admin.</v>
          </cell>
          <cell r="H418">
            <v>6</v>
          </cell>
          <cell r="I418" t="str">
            <v>GR16</v>
          </cell>
          <cell r="J418" t="str">
            <v>Denton State Supported Living Center</v>
          </cell>
        </row>
        <row r="419">
          <cell r="A419" t="str">
            <v>16-047-DSS</v>
          </cell>
          <cell r="B419" t="str">
            <v>DADS</v>
          </cell>
          <cell r="C419" t="str">
            <v>Fire Sprinkler Installation &amp; Fire Alarm Replacement</v>
          </cell>
          <cell r="D419">
            <v>45000</v>
          </cell>
          <cell r="E419">
            <v>45000</v>
          </cell>
          <cell r="F419">
            <v>45000</v>
          </cell>
          <cell r="G419" t="str">
            <v>Other</v>
          </cell>
          <cell r="H419">
            <v>8</v>
          </cell>
          <cell r="I419" t="str">
            <v>GR16</v>
          </cell>
          <cell r="J419" t="str">
            <v>Denton State Supported Living Center</v>
          </cell>
        </row>
        <row r="420">
          <cell r="A420" t="str">
            <v>16-047-DSS</v>
          </cell>
          <cell r="B420" t="str">
            <v>DADS</v>
          </cell>
          <cell r="C420" t="str">
            <v>Fire Sprinkler Installation &amp; Fire Alarm Replacement</v>
          </cell>
          <cell r="D420">
            <v>0</v>
          </cell>
          <cell r="E420">
            <v>0</v>
          </cell>
          <cell r="F420">
            <v>0</v>
          </cell>
          <cell r="G420" t="str">
            <v>Contingency</v>
          </cell>
          <cell r="H420">
            <v>9</v>
          </cell>
          <cell r="I420" t="str">
            <v>GR16</v>
          </cell>
          <cell r="J420" t="str">
            <v>Denton State Supported Living Center</v>
          </cell>
        </row>
        <row r="421">
          <cell r="A421" t="str">
            <v>16-046-CCS</v>
          </cell>
          <cell r="B421" t="str">
            <v>DADS</v>
          </cell>
          <cell r="C421" t="str">
            <v>Building Foundation Repair</v>
          </cell>
          <cell r="D421">
            <v>11500</v>
          </cell>
          <cell r="E421">
            <v>11500</v>
          </cell>
          <cell r="F421">
            <v>11500</v>
          </cell>
          <cell r="G421" t="str">
            <v>Survey</v>
          </cell>
          <cell r="H421">
            <v>3</v>
          </cell>
          <cell r="I421" t="str">
            <v>GR16</v>
          </cell>
          <cell r="J421" t="str">
            <v>Corpus Christi State Supported Living Center</v>
          </cell>
        </row>
        <row r="422">
          <cell r="A422" t="str">
            <v>16-046-CCS</v>
          </cell>
          <cell r="B422" t="str">
            <v>DADS</v>
          </cell>
          <cell r="C422" t="str">
            <v>Building Foundation Repair</v>
          </cell>
          <cell r="D422">
            <v>865.59</v>
          </cell>
          <cell r="E422">
            <v>865.59</v>
          </cell>
          <cell r="F422">
            <v>865.59</v>
          </cell>
          <cell r="G422" t="str">
            <v>Agency Admin.</v>
          </cell>
          <cell r="H422">
            <v>6</v>
          </cell>
          <cell r="I422" t="str">
            <v>GR16</v>
          </cell>
          <cell r="J422" t="str">
            <v>Corpus Christi State Supported Living Center</v>
          </cell>
        </row>
        <row r="423">
          <cell r="A423" t="str">
            <v>16-046-CCS</v>
          </cell>
          <cell r="B423" t="str">
            <v>DADS</v>
          </cell>
          <cell r="C423" t="str">
            <v>Building Foundation Repair</v>
          </cell>
          <cell r="D423">
            <v>0</v>
          </cell>
          <cell r="E423">
            <v>0</v>
          </cell>
          <cell r="F423">
            <v>0</v>
          </cell>
          <cell r="G423" t="str">
            <v>Contingency</v>
          </cell>
          <cell r="H423">
            <v>9</v>
          </cell>
          <cell r="I423" t="str">
            <v>GR16</v>
          </cell>
          <cell r="J423" t="str">
            <v>Corpus Christi State Supported Living Center</v>
          </cell>
        </row>
        <row r="424">
          <cell r="A424" t="str">
            <v>16-045-CCS</v>
          </cell>
          <cell r="B424" t="str">
            <v>DADS</v>
          </cell>
          <cell r="C424" t="str">
            <v>Emergency Generator Replacement</v>
          </cell>
          <cell r="D424">
            <v>0</v>
          </cell>
          <cell r="E424">
            <v>0</v>
          </cell>
          <cell r="F424">
            <v>0</v>
          </cell>
          <cell r="G424" t="str">
            <v>Agency Admin.</v>
          </cell>
          <cell r="H424">
            <v>6</v>
          </cell>
          <cell r="I424" t="str">
            <v>7658</v>
          </cell>
          <cell r="J424" t="str">
            <v>Corpus Christi State Supported Living Center</v>
          </cell>
        </row>
        <row r="425">
          <cell r="A425" t="str">
            <v>16-045-CCS</v>
          </cell>
          <cell r="B425" t="str">
            <v>DADS</v>
          </cell>
          <cell r="C425" t="str">
            <v>Emergency Generator Replacement</v>
          </cell>
          <cell r="D425">
            <v>39007.5</v>
          </cell>
          <cell r="E425">
            <v>0</v>
          </cell>
          <cell r="F425">
            <v>0</v>
          </cell>
          <cell r="G425" t="str">
            <v>Contingency</v>
          </cell>
          <cell r="H425">
            <v>9</v>
          </cell>
          <cell r="I425" t="str">
            <v>7658</v>
          </cell>
          <cell r="J425" t="str">
            <v>Corpus Christi State Supported Living Center</v>
          </cell>
        </row>
        <row r="426">
          <cell r="A426" t="str">
            <v>16-045-CCS</v>
          </cell>
          <cell r="B426" t="str">
            <v>HHSC</v>
          </cell>
          <cell r="C426" t="str">
            <v>Emergency Generator Replacement</v>
          </cell>
          <cell r="D426">
            <v>906.96</v>
          </cell>
          <cell r="E426">
            <v>906.96</v>
          </cell>
          <cell r="F426">
            <v>0</v>
          </cell>
          <cell r="G426" t="str">
            <v>Arch. &amp; Eng.</v>
          </cell>
          <cell r="H426">
            <v>2</v>
          </cell>
          <cell r="I426" t="str">
            <v>ESF18A</v>
          </cell>
          <cell r="J426" t="str">
            <v>Corpus Christi State Supported Living Center</v>
          </cell>
        </row>
        <row r="427">
          <cell r="A427" t="str">
            <v>16-045-CCS</v>
          </cell>
          <cell r="B427" t="str">
            <v>HHSC</v>
          </cell>
          <cell r="C427" t="str">
            <v>Emergency Generator Replacement</v>
          </cell>
          <cell r="D427">
            <v>7308.26</v>
          </cell>
          <cell r="E427">
            <v>0</v>
          </cell>
          <cell r="F427">
            <v>0</v>
          </cell>
          <cell r="G427" t="str">
            <v>Contingency</v>
          </cell>
          <cell r="H427">
            <v>9</v>
          </cell>
          <cell r="I427" t="str">
            <v>ESF18A</v>
          </cell>
          <cell r="J427" t="str">
            <v>Corpus Christi State Supported Living Center</v>
          </cell>
        </row>
        <row r="428">
          <cell r="A428" t="str">
            <v>16-045-CCS</v>
          </cell>
          <cell r="B428" t="str">
            <v>HHSC</v>
          </cell>
          <cell r="C428" t="str">
            <v>Emergency Generator Replacement</v>
          </cell>
          <cell r="D428">
            <v>0</v>
          </cell>
          <cell r="E428">
            <v>0</v>
          </cell>
          <cell r="F428">
            <v>0</v>
          </cell>
          <cell r="G428" t="str">
            <v>Contingency</v>
          </cell>
          <cell r="H428">
            <v>9</v>
          </cell>
          <cell r="I428" t="str">
            <v>ESF18B</v>
          </cell>
          <cell r="J428" t="str">
            <v>Corpus Christi State Supported Living Center</v>
          </cell>
        </row>
        <row r="429">
          <cell r="A429" t="str">
            <v>16-045-CCS</v>
          </cell>
          <cell r="B429" t="str">
            <v>DADS</v>
          </cell>
          <cell r="C429" t="str">
            <v>Emergency Generator Replacement</v>
          </cell>
          <cell r="D429">
            <v>142600</v>
          </cell>
          <cell r="E429">
            <v>137815.22</v>
          </cell>
          <cell r="F429">
            <v>114768</v>
          </cell>
          <cell r="G429" t="str">
            <v>Construction</v>
          </cell>
          <cell r="H429">
            <v>1</v>
          </cell>
          <cell r="I429" t="str">
            <v>GR16</v>
          </cell>
          <cell r="J429" t="str">
            <v>Corpus Christi State Supported Living Center</v>
          </cell>
        </row>
        <row r="430">
          <cell r="A430" t="str">
            <v>16-045-CCS</v>
          </cell>
          <cell r="B430" t="str">
            <v>DADS</v>
          </cell>
          <cell r="C430" t="str">
            <v>Emergency Generator Replacement</v>
          </cell>
          <cell r="D430">
            <v>12990</v>
          </cell>
          <cell r="E430">
            <v>12990</v>
          </cell>
          <cell r="F430">
            <v>11867.66</v>
          </cell>
          <cell r="G430" t="str">
            <v>Arch. &amp; Eng.</v>
          </cell>
          <cell r="H430">
            <v>2</v>
          </cell>
          <cell r="I430" t="str">
            <v>GR16</v>
          </cell>
          <cell r="J430" t="str">
            <v>Corpus Christi State Supported Living Center</v>
          </cell>
        </row>
        <row r="431">
          <cell r="A431" t="str">
            <v>16-045-CCS</v>
          </cell>
          <cell r="B431" t="str">
            <v>DADS</v>
          </cell>
          <cell r="C431" t="str">
            <v>Emergency Generator Replacement</v>
          </cell>
          <cell r="D431">
            <v>3010</v>
          </cell>
          <cell r="E431">
            <v>3010</v>
          </cell>
          <cell r="F431">
            <v>3010</v>
          </cell>
          <cell r="G431" t="str">
            <v>Survey</v>
          </cell>
          <cell r="H431">
            <v>3</v>
          </cell>
          <cell r="I431" t="str">
            <v>GR16</v>
          </cell>
          <cell r="J431" t="str">
            <v>Corpus Christi State Supported Living Center</v>
          </cell>
        </row>
        <row r="432">
          <cell r="A432" t="str">
            <v>16-045-CCS</v>
          </cell>
          <cell r="B432" t="str">
            <v>DADS</v>
          </cell>
          <cell r="C432" t="str">
            <v>Emergency Generator Replacement</v>
          </cell>
          <cell r="D432">
            <v>1541.14</v>
          </cell>
          <cell r="E432">
            <v>1541.14</v>
          </cell>
          <cell r="F432">
            <v>1541.14</v>
          </cell>
          <cell r="G432" t="str">
            <v>Newspaper</v>
          </cell>
          <cell r="H432">
            <v>5</v>
          </cell>
          <cell r="I432" t="str">
            <v>GR16</v>
          </cell>
          <cell r="J432" t="str">
            <v>Corpus Christi State Supported Living Center</v>
          </cell>
        </row>
        <row r="433">
          <cell r="A433" t="str">
            <v>16-045-CCS</v>
          </cell>
          <cell r="B433" t="str">
            <v>DADS</v>
          </cell>
          <cell r="C433" t="str">
            <v>Emergency Generator Replacement</v>
          </cell>
          <cell r="D433">
            <v>0</v>
          </cell>
          <cell r="E433">
            <v>0</v>
          </cell>
          <cell r="F433">
            <v>0</v>
          </cell>
          <cell r="G433" t="str">
            <v>Agency Admin.</v>
          </cell>
          <cell r="H433">
            <v>6</v>
          </cell>
          <cell r="I433" t="str">
            <v>GR16</v>
          </cell>
          <cell r="J433" t="str">
            <v>Corpus Christi State Supported Living Center</v>
          </cell>
        </row>
        <row r="434">
          <cell r="A434" t="str">
            <v>16-045-CCS</v>
          </cell>
          <cell r="B434" t="str">
            <v>DADS</v>
          </cell>
          <cell r="C434" t="str">
            <v>Emergency Generator Replacement</v>
          </cell>
          <cell r="D434">
            <v>0</v>
          </cell>
          <cell r="E434">
            <v>0</v>
          </cell>
          <cell r="F434">
            <v>0</v>
          </cell>
          <cell r="G434" t="str">
            <v>Contingency</v>
          </cell>
          <cell r="H434">
            <v>9</v>
          </cell>
          <cell r="I434" t="str">
            <v>GR16</v>
          </cell>
          <cell r="J434" t="str">
            <v>Corpus Christi State Supported Living Center</v>
          </cell>
        </row>
        <row r="435">
          <cell r="A435" t="str">
            <v>16-044-CCS</v>
          </cell>
          <cell r="B435" t="str">
            <v>DADS</v>
          </cell>
          <cell r="C435" t="str">
            <v>Hot Water System &amp; HVAC Replacement</v>
          </cell>
          <cell r="D435">
            <v>0</v>
          </cell>
          <cell r="E435">
            <v>0</v>
          </cell>
          <cell r="F435">
            <v>0</v>
          </cell>
          <cell r="G435" t="str">
            <v>Agency Admin.</v>
          </cell>
          <cell r="H435">
            <v>6</v>
          </cell>
          <cell r="I435" t="str">
            <v>7658</v>
          </cell>
          <cell r="J435" t="str">
            <v>Corpus Christi State Supported Living Center</v>
          </cell>
        </row>
        <row r="436">
          <cell r="A436" t="str">
            <v>16-044-CCS</v>
          </cell>
          <cell r="B436" t="str">
            <v>DADS</v>
          </cell>
          <cell r="C436" t="str">
            <v>Hot Water System &amp; HVAC Replacement</v>
          </cell>
          <cell r="D436">
            <v>0</v>
          </cell>
          <cell r="E436">
            <v>0</v>
          </cell>
          <cell r="F436">
            <v>0</v>
          </cell>
          <cell r="G436" t="str">
            <v>Contingency</v>
          </cell>
          <cell r="H436">
            <v>9</v>
          </cell>
          <cell r="I436" t="str">
            <v>7658</v>
          </cell>
          <cell r="J436" t="str">
            <v>Corpus Christi State Supported Living Center</v>
          </cell>
        </row>
        <row r="437">
          <cell r="A437" t="str">
            <v>16-044-CCS</v>
          </cell>
          <cell r="B437" t="str">
            <v>HHSC</v>
          </cell>
          <cell r="C437" t="str">
            <v>Hot Water System &amp; HVAC Replacement</v>
          </cell>
          <cell r="D437">
            <v>28669.439999999999</v>
          </cell>
          <cell r="E437">
            <v>0</v>
          </cell>
          <cell r="F437">
            <v>0</v>
          </cell>
          <cell r="G437" t="str">
            <v>Contingency</v>
          </cell>
          <cell r="H437">
            <v>9</v>
          </cell>
          <cell r="I437" t="str">
            <v>ESF18A</v>
          </cell>
          <cell r="J437" t="str">
            <v>Corpus Christi State Supported Living Center</v>
          </cell>
        </row>
        <row r="438">
          <cell r="A438" t="str">
            <v>16-044-CCS</v>
          </cell>
          <cell r="B438" t="str">
            <v>DADS</v>
          </cell>
          <cell r="C438" t="str">
            <v>Hot Water System &amp; HVAC Replacement</v>
          </cell>
          <cell r="D438">
            <v>861009</v>
          </cell>
          <cell r="E438">
            <v>861009</v>
          </cell>
          <cell r="F438">
            <v>617500</v>
          </cell>
          <cell r="G438" t="str">
            <v>Construction</v>
          </cell>
          <cell r="H438">
            <v>1</v>
          </cell>
          <cell r="I438" t="str">
            <v>GR16</v>
          </cell>
          <cell r="J438" t="str">
            <v>Corpus Christi State Supported Living Center</v>
          </cell>
        </row>
        <row r="439">
          <cell r="A439" t="str">
            <v>16-044-CCS</v>
          </cell>
          <cell r="B439" t="str">
            <v>DADS</v>
          </cell>
          <cell r="C439" t="str">
            <v>Hot Water System &amp; HVAC Replacement</v>
          </cell>
          <cell r="D439">
            <v>45240</v>
          </cell>
          <cell r="E439">
            <v>45240</v>
          </cell>
          <cell r="F439">
            <v>40263.599999999999</v>
          </cell>
          <cell r="G439" t="str">
            <v>Arch. &amp; Eng.</v>
          </cell>
          <cell r="H439">
            <v>2</v>
          </cell>
          <cell r="I439" t="str">
            <v>GR16</v>
          </cell>
          <cell r="J439" t="str">
            <v>Corpus Christi State Supported Living Center</v>
          </cell>
        </row>
        <row r="440">
          <cell r="A440" t="str">
            <v>16-044-CCS</v>
          </cell>
          <cell r="B440" t="str">
            <v>DADS</v>
          </cell>
          <cell r="C440" t="str">
            <v>Hot Water System &amp; HVAC Replacement</v>
          </cell>
          <cell r="D440">
            <v>3010</v>
          </cell>
          <cell r="E440">
            <v>3010</v>
          </cell>
          <cell r="F440">
            <v>3010</v>
          </cell>
          <cell r="G440" t="str">
            <v>Survey</v>
          </cell>
          <cell r="H440">
            <v>3</v>
          </cell>
          <cell r="I440" t="str">
            <v>GR16</v>
          </cell>
          <cell r="J440" t="str">
            <v>Corpus Christi State Supported Living Center</v>
          </cell>
        </row>
        <row r="441">
          <cell r="A441" t="str">
            <v>16-044-CCS</v>
          </cell>
          <cell r="B441" t="str">
            <v>DADS</v>
          </cell>
          <cell r="C441" t="str">
            <v>Hot Water System &amp; HVAC Replacement</v>
          </cell>
          <cell r="D441">
            <v>2799.78</v>
          </cell>
          <cell r="E441">
            <v>2799.78</v>
          </cell>
          <cell r="F441">
            <v>2799.78</v>
          </cell>
          <cell r="G441" t="str">
            <v>Newspaper</v>
          </cell>
          <cell r="H441">
            <v>5</v>
          </cell>
          <cell r="I441" t="str">
            <v>GR16</v>
          </cell>
          <cell r="J441" t="str">
            <v>Corpus Christi State Supported Living Center</v>
          </cell>
        </row>
        <row r="442">
          <cell r="A442" t="str">
            <v>16-044-CCS</v>
          </cell>
          <cell r="B442" t="str">
            <v>DADS</v>
          </cell>
          <cell r="C442" t="str">
            <v>Hot Water System &amp; HVAC Replacement</v>
          </cell>
          <cell r="D442">
            <v>0</v>
          </cell>
          <cell r="E442">
            <v>0</v>
          </cell>
          <cell r="F442">
            <v>0</v>
          </cell>
          <cell r="G442" t="str">
            <v>Agency Admin.</v>
          </cell>
          <cell r="H442">
            <v>6</v>
          </cell>
          <cell r="I442" t="str">
            <v>GR16</v>
          </cell>
          <cell r="J442" t="str">
            <v>Corpus Christi State Supported Living Center</v>
          </cell>
        </row>
        <row r="443">
          <cell r="A443" t="str">
            <v>16-044-CCS</v>
          </cell>
          <cell r="B443" t="str">
            <v>DADS</v>
          </cell>
          <cell r="C443" t="str">
            <v>Hot Water System &amp; HVAC Replacement</v>
          </cell>
          <cell r="D443">
            <v>0</v>
          </cell>
          <cell r="E443">
            <v>0</v>
          </cell>
          <cell r="F443">
            <v>0</v>
          </cell>
          <cell r="G443" t="str">
            <v>Contingency</v>
          </cell>
          <cell r="H443">
            <v>9</v>
          </cell>
          <cell r="I443" t="str">
            <v>GR16</v>
          </cell>
          <cell r="J443" t="str">
            <v>Corpus Christi State Supported Living Center</v>
          </cell>
        </row>
        <row r="444">
          <cell r="A444" t="str">
            <v>16-044-CCS</v>
          </cell>
          <cell r="B444" t="str">
            <v>DADS</v>
          </cell>
          <cell r="C444" t="str">
            <v>Hot Water System &amp; HVAC Replacement</v>
          </cell>
          <cell r="D444">
            <v>5000</v>
          </cell>
          <cell r="E444">
            <v>5000</v>
          </cell>
          <cell r="F444">
            <v>0</v>
          </cell>
          <cell r="G444" t="str">
            <v>Special Consultant</v>
          </cell>
          <cell r="H444">
            <v>11</v>
          </cell>
          <cell r="I444" t="str">
            <v>GR16</v>
          </cell>
          <cell r="J444" t="str">
            <v>Corpus Christi State Supported Living Center</v>
          </cell>
        </row>
        <row r="445">
          <cell r="A445" t="str">
            <v>16-043-CCS</v>
          </cell>
          <cell r="B445" t="str">
            <v>DADS</v>
          </cell>
          <cell r="C445" t="str">
            <v>Fire Sprinkler Upgrade--Cancelled</v>
          </cell>
          <cell r="D445">
            <v>0</v>
          </cell>
          <cell r="E445">
            <v>0</v>
          </cell>
          <cell r="F445">
            <v>0</v>
          </cell>
          <cell r="G445" t="str">
            <v>Agency Admin.</v>
          </cell>
          <cell r="H445">
            <v>6</v>
          </cell>
          <cell r="I445" t="str">
            <v>GR16</v>
          </cell>
          <cell r="J445" t="str">
            <v>Corpus Christi State Supported Living Center</v>
          </cell>
        </row>
        <row r="446">
          <cell r="A446" t="str">
            <v>16-043-CCS</v>
          </cell>
          <cell r="B446" t="str">
            <v>DADS</v>
          </cell>
          <cell r="C446" t="str">
            <v>Fire Sprinkler Upgrade--Cancelled</v>
          </cell>
          <cell r="D446">
            <v>0</v>
          </cell>
          <cell r="E446">
            <v>0</v>
          </cell>
          <cell r="F446">
            <v>0</v>
          </cell>
          <cell r="G446" t="str">
            <v>Contingency</v>
          </cell>
          <cell r="H446">
            <v>9</v>
          </cell>
          <cell r="I446" t="str">
            <v>GR16</v>
          </cell>
          <cell r="J446" t="str">
            <v>Corpus Christi State Supported Living Center</v>
          </cell>
        </row>
        <row r="447">
          <cell r="A447" t="str">
            <v>16-042-BRS</v>
          </cell>
          <cell r="B447" t="str">
            <v>DADS</v>
          </cell>
          <cell r="C447" t="str">
            <v>Life Safety Code Upgrade</v>
          </cell>
          <cell r="D447">
            <v>0</v>
          </cell>
          <cell r="E447">
            <v>0</v>
          </cell>
          <cell r="F447">
            <v>0</v>
          </cell>
          <cell r="G447" t="str">
            <v>Agency Admin.</v>
          </cell>
          <cell r="H447">
            <v>6</v>
          </cell>
          <cell r="I447" t="str">
            <v>GR16</v>
          </cell>
          <cell r="J447" t="str">
            <v>Brenham State Supported Living Center</v>
          </cell>
        </row>
        <row r="448">
          <cell r="A448" t="str">
            <v>16-042-BRS</v>
          </cell>
          <cell r="B448" t="str">
            <v>DADS</v>
          </cell>
          <cell r="C448" t="str">
            <v>Life Safety Code Upgrade</v>
          </cell>
          <cell r="D448">
            <v>0</v>
          </cell>
          <cell r="E448">
            <v>0</v>
          </cell>
          <cell r="F448">
            <v>0</v>
          </cell>
          <cell r="G448" t="str">
            <v>Contingency</v>
          </cell>
          <cell r="H448">
            <v>9</v>
          </cell>
          <cell r="I448" t="str">
            <v>GR16</v>
          </cell>
          <cell r="J448" t="str">
            <v>Brenham State Supported Living Center</v>
          </cell>
        </row>
        <row r="449">
          <cell r="A449" t="str">
            <v>16-041-BRS</v>
          </cell>
          <cell r="B449" t="str">
            <v>DADS</v>
          </cell>
          <cell r="C449" t="str">
            <v>Water Valve Replacement</v>
          </cell>
          <cell r="D449">
            <v>0</v>
          </cell>
          <cell r="E449">
            <v>0</v>
          </cell>
          <cell r="F449">
            <v>0</v>
          </cell>
          <cell r="G449" t="str">
            <v>Agency Admin.</v>
          </cell>
          <cell r="H449">
            <v>6</v>
          </cell>
          <cell r="I449" t="str">
            <v>7658</v>
          </cell>
          <cell r="J449" t="str">
            <v>Brenham State Supported Living Center</v>
          </cell>
        </row>
        <row r="450">
          <cell r="A450" t="str">
            <v>16-041-BRS</v>
          </cell>
          <cell r="B450" t="str">
            <v>DADS</v>
          </cell>
          <cell r="C450" t="str">
            <v>Water Valve Replacement</v>
          </cell>
          <cell r="D450">
            <v>0</v>
          </cell>
          <cell r="E450">
            <v>0</v>
          </cell>
          <cell r="F450">
            <v>0</v>
          </cell>
          <cell r="G450" t="str">
            <v>Contingency</v>
          </cell>
          <cell r="H450">
            <v>9</v>
          </cell>
          <cell r="I450" t="str">
            <v>7658</v>
          </cell>
          <cell r="J450" t="str">
            <v>Brenham State Supported Living Center</v>
          </cell>
        </row>
        <row r="451">
          <cell r="A451" t="str">
            <v>16-041-BRS</v>
          </cell>
          <cell r="B451" t="str">
            <v>DADS</v>
          </cell>
          <cell r="C451" t="str">
            <v>Water Valve Replacement</v>
          </cell>
          <cell r="D451">
            <v>218000</v>
          </cell>
          <cell r="E451">
            <v>218000</v>
          </cell>
          <cell r="F451">
            <v>218000</v>
          </cell>
          <cell r="G451" t="str">
            <v>Construction</v>
          </cell>
          <cell r="H451">
            <v>1</v>
          </cell>
          <cell r="I451" t="str">
            <v>GR16</v>
          </cell>
          <cell r="J451" t="str">
            <v>Brenham State Supported Living Center</v>
          </cell>
        </row>
        <row r="452">
          <cell r="A452" t="str">
            <v>16-041-BRS</v>
          </cell>
          <cell r="B452" t="str">
            <v>DADS</v>
          </cell>
          <cell r="C452" t="str">
            <v>Water Valve Replacement</v>
          </cell>
          <cell r="D452">
            <v>28735</v>
          </cell>
          <cell r="E452">
            <v>28735</v>
          </cell>
          <cell r="F452">
            <v>26685.599999999999</v>
          </cell>
          <cell r="G452" t="str">
            <v>Arch. &amp; Eng.</v>
          </cell>
          <cell r="H452">
            <v>2</v>
          </cell>
          <cell r="I452" t="str">
            <v>GR16</v>
          </cell>
          <cell r="J452" t="str">
            <v>Brenham State Supported Living Center</v>
          </cell>
        </row>
        <row r="453">
          <cell r="A453" t="str">
            <v>16-041-BRS</v>
          </cell>
          <cell r="B453" t="str">
            <v>DADS</v>
          </cell>
          <cell r="C453" t="str">
            <v>Water Valve Replacement</v>
          </cell>
          <cell r="D453">
            <v>3307.98</v>
          </cell>
          <cell r="E453">
            <v>3307.98</v>
          </cell>
          <cell r="F453">
            <v>3307.98</v>
          </cell>
          <cell r="G453" t="str">
            <v>Newspaper</v>
          </cell>
          <cell r="H453">
            <v>5</v>
          </cell>
          <cell r="I453" t="str">
            <v>GR16</v>
          </cell>
          <cell r="J453" t="str">
            <v>Brenham State Supported Living Center</v>
          </cell>
        </row>
        <row r="454">
          <cell r="A454" t="str">
            <v>16-041-BRS</v>
          </cell>
          <cell r="B454" t="str">
            <v>DADS</v>
          </cell>
          <cell r="C454" t="str">
            <v>Water Valve Replacement</v>
          </cell>
          <cell r="D454">
            <v>18820.439999999999</v>
          </cell>
          <cell r="E454">
            <v>18820.439999999999</v>
          </cell>
          <cell r="F454">
            <v>18820.439999999999</v>
          </cell>
          <cell r="G454" t="str">
            <v>Agency Admin.</v>
          </cell>
          <cell r="H454">
            <v>6</v>
          </cell>
          <cell r="I454" t="str">
            <v>GR16</v>
          </cell>
          <cell r="J454" t="str">
            <v>Brenham State Supported Living Center</v>
          </cell>
        </row>
        <row r="455">
          <cell r="A455" t="str">
            <v>16-041-BRS</v>
          </cell>
          <cell r="B455" t="str">
            <v>DADS</v>
          </cell>
          <cell r="C455" t="str">
            <v>Water Valve Replacement</v>
          </cell>
          <cell r="D455">
            <v>0</v>
          </cell>
          <cell r="E455">
            <v>0</v>
          </cell>
          <cell r="F455">
            <v>0</v>
          </cell>
          <cell r="G455" t="str">
            <v>Contingency</v>
          </cell>
          <cell r="H455">
            <v>9</v>
          </cell>
          <cell r="I455" t="str">
            <v>GR16</v>
          </cell>
          <cell r="J455" t="str">
            <v>Brenham State Supported Living Center</v>
          </cell>
        </row>
        <row r="456">
          <cell r="A456" t="str">
            <v>16-040-BRS</v>
          </cell>
          <cell r="B456" t="str">
            <v>DADS</v>
          </cell>
          <cell r="C456" t="str">
            <v>Transformer Replacement</v>
          </cell>
          <cell r="D456">
            <v>0</v>
          </cell>
          <cell r="E456">
            <v>0</v>
          </cell>
          <cell r="F456">
            <v>0</v>
          </cell>
          <cell r="G456" t="str">
            <v>Agency Admin.</v>
          </cell>
          <cell r="H456">
            <v>6</v>
          </cell>
          <cell r="I456" t="str">
            <v>7658</v>
          </cell>
          <cell r="J456" t="str">
            <v>Brenham State Supported Living Center</v>
          </cell>
        </row>
        <row r="457">
          <cell r="A457" t="str">
            <v>16-040-BRS</v>
          </cell>
          <cell r="B457" t="str">
            <v>DADS</v>
          </cell>
          <cell r="C457" t="str">
            <v>Transformer Replacement</v>
          </cell>
          <cell r="D457">
            <v>76154.37</v>
          </cell>
          <cell r="E457">
            <v>0</v>
          </cell>
          <cell r="F457">
            <v>0</v>
          </cell>
          <cell r="G457" t="str">
            <v>Contingency</v>
          </cell>
          <cell r="H457">
            <v>9</v>
          </cell>
          <cell r="I457" t="str">
            <v>7658</v>
          </cell>
          <cell r="J457" t="str">
            <v>Brenham State Supported Living Center</v>
          </cell>
        </row>
        <row r="458">
          <cell r="A458" t="str">
            <v>16-040-BRS</v>
          </cell>
          <cell r="B458" t="str">
            <v>DADS</v>
          </cell>
          <cell r="C458" t="str">
            <v>Transformer Replacement</v>
          </cell>
          <cell r="D458">
            <v>259084</v>
          </cell>
          <cell r="E458">
            <v>235584</v>
          </cell>
          <cell r="F458">
            <v>66692.7</v>
          </cell>
          <cell r="G458" t="str">
            <v>Construction</v>
          </cell>
          <cell r="H458">
            <v>1</v>
          </cell>
          <cell r="I458" t="str">
            <v>GR16</v>
          </cell>
          <cell r="J458" t="str">
            <v>Brenham State Supported Living Center</v>
          </cell>
        </row>
        <row r="459">
          <cell r="A459" t="str">
            <v>16-040-BRS</v>
          </cell>
          <cell r="B459" t="str">
            <v>DADS</v>
          </cell>
          <cell r="C459" t="str">
            <v>Transformer Replacement</v>
          </cell>
          <cell r="D459">
            <v>37117</v>
          </cell>
          <cell r="E459">
            <v>37117</v>
          </cell>
          <cell r="F459">
            <v>26115.52</v>
          </cell>
          <cell r="G459" t="str">
            <v>Arch. &amp; Eng.</v>
          </cell>
          <cell r="H459">
            <v>2</v>
          </cell>
          <cell r="I459" t="str">
            <v>GR16</v>
          </cell>
          <cell r="J459" t="str">
            <v>Brenham State Supported Living Center</v>
          </cell>
        </row>
        <row r="460">
          <cell r="A460" t="str">
            <v>16-040-BRS</v>
          </cell>
          <cell r="B460" t="str">
            <v>DADS</v>
          </cell>
          <cell r="C460" t="str">
            <v>Transformer Replacement</v>
          </cell>
          <cell r="D460">
            <v>10938.44</v>
          </cell>
          <cell r="E460">
            <v>10938.44</v>
          </cell>
          <cell r="F460">
            <v>10938.44</v>
          </cell>
          <cell r="G460" t="str">
            <v>Newspaper</v>
          </cell>
          <cell r="H460">
            <v>5</v>
          </cell>
          <cell r="I460" t="str">
            <v>GR16</v>
          </cell>
          <cell r="J460" t="str">
            <v>Brenham State Supported Living Center</v>
          </cell>
        </row>
        <row r="461">
          <cell r="A461" t="str">
            <v>16-040-BRS</v>
          </cell>
          <cell r="B461" t="str">
            <v>DADS</v>
          </cell>
          <cell r="C461" t="str">
            <v>Transformer Replacement</v>
          </cell>
          <cell r="D461">
            <v>0</v>
          </cell>
          <cell r="E461">
            <v>0</v>
          </cell>
          <cell r="F461">
            <v>0</v>
          </cell>
          <cell r="G461" t="str">
            <v>Agency Admin.</v>
          </cell>
          <cell r="H461">
            <v>6</v>
          </cell>
          <cell r="I461" t="str">
            <v>GR16</v>
          </cell>
          <cell r="J461" t="str">
            <v>Brenham State Supported Living Center</v>
          </cell>
        </row>
        <row r="462">
          <cell r="A462" t="str">
            <v>16-040-BRS</v>
          </cell>
          <cell r="B462" t="str">
            <v>DADS</v>
          </cell>
          <cell r="C462" t="str">
            <v>Transformer Replacement</v>
          </cell>
          <cell r="D462">
            <v>0</v>
          </cell>
          <cell r="E462">
            <v>0</v>
          </cell>
          <cell r="F462">
            <v>0</v>
          </cell>
          <cell r="G462" t="str">
            <v>Contingency</v>
          </cell>
          <cell r="H462">
            <v>9</v>
          </cell>
          <cell r="I462" t="str">
            <v>GR16</v>
          </cell>
          <cell r="J462" t="str">
            <v>Brenham State Supported Living Center</v>
          </cell>
        </row>
        <row r="463">
          <cell r="A463" t="str">
            <v>16-040-BRS</v>
          </cell>
          <cell r="B463" t="str">
            <v>DADS</v>
          </cell>
          <cell r="C463" t="str">
            <v>Transformer Replacement</v>
          </cell>
          <cell r="D463">
            <v>2750</v>
          </cell>
          <cell r="E463">
            <v>2750</v>
          </cell>
          <cell r="F463">
            <v>0</v>
          </cell>
          <cell r="G463" t="str">
            <v>Special Consultant</v>
          </cell>
          <cell r="H463">
            <v>11</v>
          </cell>
          <cell r="I463" t="str">
            <v>GR16</v>
          </cell>
          <cell r="J463" t="str">
            <v>Brenham State Supported Living Center</v>
          </cell>
        </row>
        <row r="464">
          <cell r="A464" t="str">
            <v>16-039-AUS</v>
          </cell>
          <cell r="B464" t="str">
            <v>DADS</v>
          </cell>
          <cell r="C464" t="str">
            <v>Water Line Replacement / Water Drainage Study</v>
          </cell>
          <cell r="D464">
            <v>0</v>
          </cell>
          <cell r="E464">
            <v>0</v>
          </cell>
          <cell r="F464">
            <v>0</v>
          </cell>
          <cell r="G464" t="str">
            <v>Arch. &amp; Eng.</v>
          </cell>
          <cell r="H464">
            <v>2</v>
          </cell>
          <cell r="I464" t="str">
            <v>GR16</v>
          </cell>
          <cell r="J464" t="str">
            <v>Austin State Supported Living Center</v>
          </cell>
        </row>
        <row r="465">
          <cell r="A465" t="str">
            <v>16-039-AUS</v>
          </cell>
          <cell r="B465" t="str">
            <v>DADS</v>
          </cell>
          <cell r="C465" t="str">
            <v>Water Line Replacement / Water Drainage Study</v>
          </cell>
          <cell r="D465">
            <v>95845</v>
          </cell>
          <cell r="E465">
            <v>95845</v>
          </cell>
          <cell r="F465">
            <v>95845</v>
          </cell>
          <cell r="G465" t="str">
            <v>Survey</v>
          </cell>
          <cell r="H465">
            <v>3</v>
          </cell>
          <cell r="I465" t="str">
            <v>GR16</v>
          </cell>
          <cell r="J465" t="str">
            <v>Austin State Supported Living Center</v>
          </cell>
        </row>
        <row r="466">
          <cell r="A466" t="str">
            <v>16-039-AUS</v>
          </cell>
          <cell r="B466" t="str">
            <v>DADS</v>
          </cell>
          <cell r="C466" t="str">
            <v>Water Line Replacement / Water Drainage Study</v>
          </cell>
          <cell r="D466">
            <v>7214.14</v>
          </cell>
          <cell r="E466">
            <v>7214.14</v>
          </cell>
          <cell r="F466">
            <v>7214.14</v>
          </cell>
          <cell r="G466" t="str">
            <v>Agency Admin.</v>
          </cell>
          <cell r="H466">
            <v>6</v>
          </cell>
          <cell r="I466" t="str">
            <v>GR16</v>
          </cell>
          <cell r="J466" t="str">
            <v>Austin State Supported Living Center</v>
          </cell>
        </row>
        <row r="467">
          <cell r="A467" t="str">
            <v>16-039-AUS</v>
          </cell>
          <cell r="B467" t="str">
            <v>DADS</v>
          </cell>
          <cell r="C467" t="str">
            <v>Water Line Replacement / Water Drainage Study</v>
          </cell>
          <cell r="D467">
            <v>0</v>
          </cell>
          <cell r="E467">
            <v>0</v>
          </cell>
          <cell r="F467">
            <v>0</v>
          </cell>
          <cell r="G467" t="str">
            <v>Contingency</v>
          </cell>
          <cell r="H467">
            <v>9</v>
          </cell>
          <cell r="I467" t="str">
            <v>GR16</v>
          </cell>
          <cell r="J467" t="str">
            <v>Austin State Supported Living Center</v>
          </cell>
        </row>
        <row r="468">
          <cell r="A468" t="str">
            <v>16-038-AUS</v>
          </cell>
          <cell r="B468" t="str">
            <v>DADS</v>
          </cell>
          <cell r="C468" t="str">
            <v>Exterior Window Replacement</v>
          </cell>
          <cell r="D468">
            <v>0</v>
          </cell>
          <cell r="E468">
            <v>0</v>
          </cell>
          <cell r="F468">
            <v>0</v>
          </cell>
          <cell r="G468" t="str">
            <v>Construction</v>
          </cell>
          <cell r="H468">
            <v>1</v>
          </cell>
          <cell r="I468" t="str">
            <v>7658</v>
          </cell>
          <cell r="J468" t="str">
            <v>Austin State Supported Living Center</v>
          </cell>
        </row>
        <row r="469">
          <cell r="A469" t="str">
            <v>16-038-AUS</v>
          </cell>
          <cell r="B469" t="str">
            <v>DADS</v>
          </cell>
          <cell r="C469" t="str">
            <v>Exterior Window Replacement</v>
          </cell>
          <cell r="D469">
            <v>0</v>
          </cell>
          <cell r="E469">
            <v>0</v>
          </cell>
          <cell r="F469">
            <v>0</v>
          </cell>
          <cell r="G469" t="str">
            <v>Agency Admin.</v>
          </cell>
          <cell r="H469">
            <v>6</v>
          </cell>
          <cell r="I469" t="str">
            <v>7658</v>
          </cell>
          <cell r="J469" t="str">
            <v>Austin State Supported Living Center</v>
          </cell>
        </row>
        <row r="470">
          <cell r="A470" t="str">
            <v>16-038-AUS</v>
          </cell>
          <cell r="B470" t="str">
            <v>DADS</v>
          </cell>
          <cell r="C470" t="str">
            <v>Exterior Window Replacement</v>
          </cell>
          <cell r="D470">
            <v>185760.35</v>
          </cell>
          <cell r="E470">
            <v>0</v>
          </cell>
          <cell r="F470">
            <v>0</v>
          </cell>
          <cell r="G470" t="str">
            <v>Contingency</v>
          </cell>
          <cell r="H470">
            <v>9</v>
          </cell>
          <cell r="I470" t="str">
            <v>7658</v>
          </cell>
          <cell r="J470" t="str">
            <v>Austin State Supported Living Center</v>
          </cell>
        </row>
        <row r="471">
          <cell r="A471" t="str">
            <v>16-038-AUS</v>
          </cell>
          <cell r="B471" t="str">
            <v>DADS</v>
          </cell>
          <cell r="C471" t="str">
            <v>Exterior Window Replacement</v>
          </cell>
          <cell r="D471">
            <v>285517</v>
          </cell>
          <cell r="E471">
            <v>248276</v>
          </cell>
          <cell r="F471">
            <v>14250</v>
          </cell>
          <cell r="G471" t="str">
            <v>Construction</v>
          </cell>
          <cell r="H471">
            <v>1</v>
          </cell>
          <cell r="I471" t="str">
            <v>GR16</v>
          </cell>
          <cell r="J471" t="str">
            <v>Austin State Supported Living Center</v>
          </cell>
        </row>
        <row r="472">
          <cell r="A472" t="str">
            <v>16-038-AUS</v>
          </cell>
          <cell r="B472" t="str">
            <v>DADS</v>
          </cell>
          <cell r="C472" t="str">
            <v>Exterior Window Replacement</v>
          </cell>
          <cell r="D472">
            <v>32000</v>
          </cell>
          <cell r="E472">
            <v>31000</v>
          </cell>
          <cell r="F472">
            <v>19284</v>
          </cell>
          <cell r="G472" t="str">
            <v>Arch. &amp; Eng.</v>
          </cell>
          <cell r="H472">
            <v>2</v>
          </cell>
          <cell r="I472" t="str">
            <v>GR16</v>
          </cell>
          <cell r="J472" t="str">
            <v>Austin State Supported Living Center</v>
          </cell>
        </row>
        <row r="473">
          <cell r="A473" t="str">
            <v>16-038-AUS</v>
          </cell>
          <cell r="B473" t="str">
            <v>DADS</v>
          </cell>
          <cell r="C473" t="str">
            <v>Exterior Window Replacement</v>
          </cell>
          <cell r="D473">
            <v>2486.36</v>
          </cell>
          <cell r="E473">
            <v>2486.36</v>
          </cell>
          <cell r="F473">
            <v>2486.36</v>
          </cell>
          <cell r="G473" t="str">
            <v>Newspaper</v>
          </cell>
          <cell r="H473">
            <v>5</v>
          </cell>
          <cell r="I473" t="str">
            <v>GR16</v>
          </cell>
          <cell r="J473" t="str">
            <v>Austin State Supported Living Center</v>
          </cell>
        </row>
        <row r="474">
          <cell r="A474" t="str">
            <v>16-038-AUS</v>
          </cell>
          <cell r="B474" t="str">
            <v>DADS</v>
          </cell>
          <cell r="C474" t="str">
            <v>Exterior Window Replacement</v>
          </cell>
          <cell r="D474">
            <v>0</v>
          </cell>
          <cell r="E474">
            <v>0</v>
          </cell>
          <cell r="F474">
            <v>0</v>
          </cell>
          <cell r="G474" t="str">
            <v>Agency Admin.</v>
          </cell>
          <cell r="H474">
            <v>6</v>
          </cell>
          <cell r="I474" t="str">
            <v>GR16</v>
          </cell>
          <cell r="J474" t="str">
            <v>Austin State Supported Living Center</v>
          </cell>
        </row>
        <row r="475">
          <cell r="A475" t="str">
            <v>16-038-AUS</v>
          </cell>
          <cell r="B475" t="str">
            <v>DADS</v>
          </cell>
          <cell r="C475" t="str">
            <v>Exterior Window Replacement</v>
          </cell>
          <cell r="D475">
            <v>1239</v>
          </cell>
          <cell r="E475">
            <v>1239</v>
          </cell>
          <cell r="F475">
            <v>0</v>
          </cell>
          <cell r="G475" t="str">
            <v>Other</v>
          </cell>
          <cell r="H475">
            <v>8</v>
          </cell>
          <cell r="I475" t="str">
            <v>GR16</v>
          </cell>
          <cell r="J475" t="str">
            <v>Austin State Supported Living Center</v>
          </cell>
        </row>
        <row r="476">
          <cell r="A476" t="str">
            <v>16-038-AUS</v>
          </cell>
          <cell r="B476" t="str">
            <v>DADS</v>
          </cell>
          <cell r="C476" t="str">
            <v>Exterior Window Replacement</v>
          </cell>
          <cell r="D476">
            <v>0</v>
          </cell>
          <cell r="E476">
            <v>0</v>
          </cell>
          <cell r="F476">
            <v>0</v>
          </cell>
          <cell r="G476" t="str">
            <v>Contingency</v>
          </cell>
          <cell r="H476">
            <v>9</v>
          </cell>
          <cell r="I476" t="str">
            <v>GR16</v>
          </cell>
          <cell r="J476" t="str">
            <v>Austin State Supported Living Center</v>
          </cell>
        </row>
        <row r="477">
          <cell r="A477" t="str">
            <v>16-038-AUS</v>
          </cell>
          <cell r="B477" t="str">
            <v>DADS</v>
          </cell>
          <cell r="C477" t="str">
            <v>Exterior Window Replacement</v>
          </cell>
          <cell r="D477">
            <v>6250</v>
          </cell>
          <cell r="E477">
            <v>6250</v>
          </cell>
          <cell r="F477">
            <v>0</v>
          </cell>
          <cell r="G477" t="str">
            <v>A/E Environmental Services</v>
          </cell>
          <cell r="H477">
            <v>10</v>
          </cell>
          <cell r="I477" t="str">
            <v>GR16</v>
          </cell>
          <cell r="J477" t="str">
            <v>Austin State Supported Living Center</v>
          </cell>
        </row>
        <row r="478">
          <cell r="A478" t="str">
            <v>16-038-AUS</v>
          </cell>
          <cell r="B478" t="str">
            <v>DADS</v>
          </cell>
          <cell r="C478" t="str">
            <v>Exterior Window Replacement</v>
          </cell>
          <cell r="D478">
            <v>26700</v>
          </cell>
          <cell r="E478">
            <v>26700</v>
          </cell>
          <cell r="F478">
            <v>0</v>
          </cell>
          <cell r="G478" t="str">
            <v>Special Consultant</v>
          </cell>
          <cell r="H478">
            <v>11</v>
          </cell>
          <cell r="I478" t="str">
            <v>GR16</v>
          </cell>
          <cell r="J478" t="str">
            <v>Austin State Supported Living Center</v>
          </cell>
        </row>
        <row r="479">
          <cell r="A479" t="str">
            <v>16-036-WFH</v>
          </cell>
          <cell r="B479" t="str">
            <v>DSHS</v>
          </cell>
          <cell r="C479" t="str">
            <v>Roof Repairs and Replacements</v>
          </cell>
          <cell r="D479">
            <v>0</v>
          </cell>
          <cell r="E479">
            <v>0</v>
          </cell>
          <cell r="F479">
            <v>0</v>
          </cell>
          <cell r="G479" t="str">
            <v>Agency Admin.</v>
          </cell>
          <cell r="H479">
            <v>6</v>
          </cell>
          <cell r="I479" t="str">
            <v>7660</v>
          </cell>
          <cell r="J479" t="str">
            <v>North Texas State Hospital - Wichita Falls</v>
          </cell>
        </row>
        <row r="480">
          <cell r="A480" t="str">
            <v>16-036-WFH</v>
          </cell>
          <cell r="B480" t="str">
            <v>DSHS</v>
          </cell>
          <cell r="C480" t="str">
            <v>Roof Repairs and Replacements</v>
          </cell>
          <cell r="D480">
            <v>115779.75</v>
          </cell>
          <cell r="E480">
            <v>0</v>
          </cell>
          <cell r="F480">
            <v>0</v>
          </cell>
          <cell r="G480" t="str">
            <v>Contingency</v>
          </cell>
          <cell r="H480">
            <v>9</v>
          </cell>
          <cell r="I480" t="str">
            <v>7660</v>
          </cell>
          <cell r="J480" t="str">
            <v>North Texas State Hospital - Wichita Falls</v>
          </cell>
        </row>
        <row r="481">
          <cell r="A481" t="str">
            <v>16-036-WFH</v>
          </cell>
          <cell r="B481" t="str">
            <v>DSHS</v>
          </cell>
          <cell r="C481" t="str">
            <v>Roof Repairs and Replacements</v>
          </cell>
          <cell r="D481">
            <v>304783</v>
          </cell>
          <cell r="E481">
            <v>277083</v>
          </cell>
          <cell r="F481">
            <v>277083</v>
          </cell>
          <cell r="G481" t="str">
            <v>Construction</v>
          </cell>
          <cell r="H481">
            <v>1</v>
          </cell>
          <cell r="I481" t="str">
            <v>GR17</v>
          </cell>
          <cell r="J481" t="str">
            <v>North Texas State Hospital - Wichita Falls</v>
          </cell>
        </row>
        <row r="482">
          <cell r="A482" t="str">
            <v>16-036-WFH</v>
          </cell>
          <cell r="B482" t="str">
            <v>DSHS</v>
          </cell>
          <cell r="C482" t="str">
            <v>Roof Repairs and Replacements</v>
          </cell>
          <cell r="D482">
            <v>28125</v>
          </cell>
          <cell r="E482">
            <v>28125</v>
          </cell>
          <cell r="F482">
            <v>16875</v>
          </cell>
          <cell r="G482" t="str">
            <v>Arch. &amp; Eng.</v>
          </cell>
          <cell r="H482">
            <v>2</v>
          </cell>
          <cell r="I482" t="str">
            <v>GR17</v>
          </cell>
          <cell r="J482" t="str">
            <v>North Texas State Hospital - Wichita Falls</v>
          </cell>
        </row>
        <row r="483">
          <cell r="A483" t="str">
            <v>16-036-WFH</v>
          </cell>
          <cell r="B483" t="str">
            <v>DSHS</v>
          </cell>
          <cell r="C483" t="str">
            <v>Roof Repairs and Replacements</v>
          </cell>
          <cell r="D483">
            <v>1849.4</v>
          </cell>
          <cell r="E483">
            <v>1849.4</v>
          </cell>
          <cell r="F483">
            <v>1849.4</v>
          </cell>
          <cell r="G483" t="str">
            <v>Newspaper</v>
          </cell>
          <cell r="H483">
            <v>5</v>
          </cell>
          <cell r="I483" t="str">
            <v>GR17</v>
          </cell>
          <cell r="J483" t="str">
            <v>North Texas State Hospital - Wichita Falls</v>
          </cell>
        </row>
        <row r="484">
          <cell r="A484" t="str">
            <v>16-036-WFH</v>
          </cell>
          <cell r="B484" t="str">
            <v>DSHS</v>
          </cell>
          <cell r="C484" t="str">
            <v>Roof Repairs and Replacements</v>
          </cell>
          <cell r="D484">
            <v>0</v>
          </cell>
          <cell r="E484">
            <v>0</v>
          </cell>
          <cell r="F484">
            <v>0</v>
          </cell>
          <cell r="G484" t="str">
            <v>Agency Admin.</v>
          </cell>
          <cell r="H484">
            <v>6</v>
          </cell>
          <cell r="I484" t="str">
            <v>GR17</v>
          </cell>
          <cell r="J484" t="str">
            <v>North Texas State Hospital - Wichita Falls</v>
          </cell>
        </row>
        <row r="485">
          <cell r="A485" t="str">
            <v>16-036-WFH</v>
          </cell>
          <cell r="B485" t="str">
            <v>DSHS</v>
          </cell>
          <cell r="C485" t="str">
            <v>Roof Repairs and Replacements</v>
          </cell>
          <cell r="D485">
            <v>0</v>
          </cell>
          <cell r="E485">
            <v>0</v>
          </cell>
          <cell r="F485">
            <v>0</v>
          </cell>
          <cell r="G485" t="str">
            <v>Contingency</v>
          </cell>
          <cell r="H485">
            <v>9</v>
          </cell>
          <cell r="I485" t="str">
            <v>GR17</v>
          </cell>
          <cell r="J485" t="str">
            <v>North Texas State Hospital - Wichita Falls</v>
          </cell>
        </row>
        <row r="486">
          <cell r="A486" t="str">
            <v>16-035-WFH</v>
          </cell>
          <cell r="B486" t="str">
            <v>DSHS</v>
          </cell>
          <cell r="C486" t="str">
            <v>Fire Alarm Replacement</v>
          </cell>
          <cell r="D486">
            <v>726.32</v>
          </cell>
          <cell r="E486">
            <v>726.32</v>
          </cell>
          <cell r="F486">
            <v>726.32</v>
          </cell>
          <cell r="G486" t="str">
            <v>Agency Admin.</v>
          </cell>
          <cell r="H486">
            <v>6</v>
          </cell>
          <cell r="I486" t="str">
            <v>7660</v>
          </cell>
          <cell r="J486" t="str">
            <v>North Texas State Hospital - Wichita Falls</v>
          </cell>
        </row>
        <row r="487">
          <cell r="A487" t="str">
            <v>16-035-WFH</v>
          </cell>
          <cell r="B487" t="str">
            <v>DSHS</v>
          </cell>
          <cell r="C487" t="str">
            <v>Fire Alarm Replacement</v>
          </cell>
          <cell r="D487">
            <v>256795</v>
          </cell>
          <cell r="E487">
            <v>234100</v>
          </cell>
          <cell r="F487">
            <v>234100</v>
          </cell>
          <cell r="G487" t="str">
            <v>Construction</v>
          </cell>
          <cell r="H487">
            <v>1</v>
          </cell>
          <cell r="I487" t="str">
            <v>GR17</v>
          </cell>
          <cell r="J487" t="str">
            <v>North Texas State Hospital - Wichita Falls</v>
          </cell>
        </row>
        <row r="488">
          <cell r="A488" t="str">
            <v>16-035-WFH</v>
          </cell>
          <cell r="B488" t="str">
            <v>DSHS</v>
          </cell>
          <cell r="C488" t="str">
            <v>Fire Alarm Replacement</v>
          </cell>
          <cell r="D488">
            <v>25675</v>
          </cell>
          <cell r="E488">
            <v>25675</v>
          </cell>
          <cell r="F488">
            <v>25675</v>
          </cell>
          <cell r="G488" t="str">
            <v>Arch. &amp; Eng.</v>
          </cell>
          <cell r="H488">
            <v>2</v>
          </cell>
          <cell r="I488" t="str">
            <v>GR17</v>
          </cell>
          <cell r="J488" t="str">
            <v>North Texas State Hospital - Wichita Falls</v>
          </cell>
        </row>
        <row r="489">
          <cell r="A489" t="str">
            <v>16-035-WFH</v>
          </cell>
          <cell r="B489" t="str">
            <v>DSHS</v>
          </cell>
          <cell r="C489" t="str">
            <v>Fire Alarm Replacement</v>
          </cell>
          <cell r="D489">
            <v>1849.4</v>
          </cell>
          <cell r="E489">
            <v>1849.4</v>
          </cell>
          <cell r="F489">
            <v>1849.4</v>
          </cell>
          <cell r="G489" t="str">
            <v>Newspaper</v>
          </cell>
          <cell r="H489">
            <v>5</v>
          </cell>
          <cell r="I489" t="str">
            <v>GR17</v>
          </cell>
          <cell r="J489" t="str">
            <v>North Texas State Hospital - Wichita Falls</v>
          </cell>
        </row>
        <row r="490">
          <cell r="A490" t="str">
            <v>16-035-WFH</v>
          </cell>
          <cell r="B490" t="str">
            <v>DSHS</v>
          </cell>
          <cell r="C490" t="str">
            <v>Fire Alarm Replacement</v>
          </cell>
          <cell r="D490">
            <v>13800.74</v>
          </cell>
          <cell r="E490">
            <v>13800.74</v>
          </cell>
          <cell r="F490">
            <v>13800.74</v>
          </cell>
          <cell r="G490" t="str">
            <v>Agency Admin.</v>
          </cell>
          <cell r="H490">
            <v>6</v>
          </cell>
          <cell r="I490" t="str">
            <v>GR17</v>
          </cell>
          <cell r="J490" t="str">
            <v>North Texas State Hospital - Wichita Falls</v>
          </cell>
        </row>
        <row r="491">
          <cell r="A491" t="str">
            <v>16-035-WFH</v>
          </cell>
          <cell r="B491" t="str">
            <v>DSHS</v>
          </cell>
          <cell r="C491" t="str">
            <v>Fire Alarm Replacement</v>
          </cell>
          <cell r="D491">
            <v>1239</v>
          </cell>
          <cell r="E491">
            <v>1239</v>
          </cell>
          <cell r="F491">
            <v>1239</v>
          </cell>
          <cell r="G491" t="str">
            <v>Other</v>
          </cell>
          <cell r="H491">
            <v>8</v>
          </cell>
          <cell r="I491" t="str">
            <v>GR17</v>
          </cell>
          <cell r="J491" t="str">
            <v>North Texas State Hospital - Wichita Falls</v>
          </cell>
        </row>
        <row r="492">
          <cell r="A492" t="str">
            <v>16-035-WFH</v>
          </cell>
          <cell r="B492" t="str">
            <v>DSHS</v>
          </cell>
          <cell r="C492" t="str">
            <v>Fire Alarm Replacement</v>
          </cell>
          <cell r="D492">
            <v>0</v>
          </cell>
          <cell r="E492">
            <v>0</v>
          </cell>
          <cell r="F492">
            <v>0</v>
          </cell>
          <cell r="G492" t="str">
            <v>Contingency</v>
          </cell>
          <cell r="H492">
            <v>9</v>
          </cell>
          <cell r="I492" t="str">
            <v>GR17</v>
          </cell>
          <cell r="J492" t="str">
            <v>North Texas State Hospital - Wichita Falls</v>
          </cell>
        </row>
        <row r="493">
          <cell r="A493" t="str">
            <v>16-034-WFH</v>
          </cell>
          <cell r="B493" t="str">
            <v>DSHS</v>
          </cell>
          <cell r="C493" t="str">
            <v>Suicide Prevention &amp; Misc. Renovations</v>
          </cell>
          <cell r="D493">
            <v>0</v>
          </cell>
          <cell r="E493">
            <v>0</v>
          </cell>
          <cell r="F493">
            <v>0</v>
          </cell>
          <cell r="G493" t="str">
            <v>Agency Admin.</v>
          </cell>
          <cell r="H493">
            <v>6</v>
          </cell>
          <cell r="I493" t="str">
            <v>7660</v>
          </cell>
          <cell r="J493" t="str">
            <v>North Texas State Hospital - Wichita Falls</v>
          </cell>
        </row>
        <row r="494">
          <cell r="A494" t="str">
            <v>16-034-WFH</v>
          </cell>
          <cell r="B494" t="str">
            <v>DSHS</v>
          </cell>
          <cell r="C494" t="str">
            <v>Suicide Prevention &amp; Misc. Renovations</v>
          </cell>
          <cell r="D494">
            <v>80401.210000000006</v>
          </cell>
          <cell r="E494">
            <v>0</v>
          </cell>
          <cell r="F494">
            <v>0</v>
          </cell>
          <cell r="G494" t="str">
            <v>Contingency</v>
          </cell>
          <cell r="H494">
            <v>9</v>
          </cell>
          <cell r="I494" t="str">
            <v>7660</v>
          </cell>
          <cell r="J494" t="str">
            <v>North Texas State Hospital - Wichita Falls</v>
          </cell>
        </row>
        <row r="495">
          <cell r="A495" t="str">
            <v>16-034-WFH</v>
          </cell>
          <cell r="B495" t="str">
            <v>HHSC</v>
          </cell>
          <cell r="C495" t="str">
            <v>Suicide Prevention &amp; Misc. Renovations</v>
          </cell>
          <cell r="D495">
            <v>10530.96</v>
          </cell>
          <cell r="E495">
            <v>10530.96</v>
          </cell>
          <cell r="F495">
            <v>0</v>
          </cell>
          <cell r="G495" t="str">
            <v>Arch. &amp; Eng.</v>
          </cell>
          <cell r="H495">
            <v>2</v>
          </cell>
          <cell r="I495" t="str">
            <v>ESF18B</v>
          </cell>
          <cell r="J495" t="str">
            <v>North Texas State Hospital - Wichita Falls</v>
          </cell>
        </row>
        <row r="496">
          <cell r="A496" t="str">
            <v>16-034-WFH</v>
          </cell>
          <cell r="B496" t="str">
            <v>HHSC</v>
          </cell>
          <cell r="C496" t="str">
            <v>Suicide Prevention &amp; Misc. Renovations</v>
          </cell>
          <cell r="D496">
            <v>0</v>
          </cell>
          <cell r="E496">
            <v>0</v>
          </cell>
          <cell r="F496">
            <v>0</v>
          </cell>
          <cell r="G496" t="str">
            <v>Contingency</v>
          </cell>
          <cell r="H496">
            <v>9</v>
          </cell>
          <cell r="I496" t="str">
            <v>ESF18B</v>
          </cell>
          <cell r="J496" t="str">
            <v>North Texas State Hospital - Wichita Falls</v>
          </cell>
        </row>
        <row r="497">
          <cell r="A497" t="str">
            <v>16-034-WFH</v>
          </cell>
          <cell r="B497" t="str">
            <v>DSHS</v>
          </cell>
          <cell r="C497" t="str">
            <v>Suicide Prevention &amp; Misc. Renovations</v>
          </cell>
          <cell r="D497">
            <v>1385285</v>
          </cell>
          <cell r="E497">
            <v>1365082.49</v>
          </cell>
          <cell r="F497">
            <v>674215.99</v>
          </cell>
          <cell r="G497" t="str">
            <v>Construction</v>
          </cell>
          <cell r="H497">
            <v>1</v>
          </cell>
          <cell r="I497" t="str">
            <v>GR17</v>
          </cell>
          <cell r="J497" t="str">
            <v>North Texas State Hospital - Wichita Falls</v>
          </cell>
        </row>
        <row r="498">
          <cell r="A498" t="str">
            <v>16-034-WFH</v>
          </cell>
          <cell r="B498" t="str">
            <v>DSHS</v>
          </cell>
          <cell r="C498" t="str">
            <v>Suicide Prevention &amp; Misc. Renovations</v>
          </cell>
          <cell r="D498">
            <v>126158</v>
          </cell>
          <cell r="E498">
            <v>126158</v>
          </cell>
          <cell r="F498">
            <v>90165.119999999995</v>
          </cell>
          <cell r="G498" t="str">
            <v>Arch. &amp; Eng.</v>
          </cell>
          <cell r="H498">
            <v>2</v>
          </cell>
          <cell r="I498" t="str">
            <v>GR17</v>
          </cell>
          <cell r="J498" t="str">
            <v>North Texas State Hospital - Wichita Falls</v>
          </cell>
        </row>
        <row r="499">
          <cell r="A499" t="str">
            <v>16-034-WFH</v>
          </cell>
          <cell r="B499" t="str">
            <v>DSHS</v>
          </cell>
          <cell r="C499" t="str">
            <v>Suicide Prevention &amp; Misc. Renovations</v>
          </cell>
          <cell r="D499">
            <v>3400</v>
          </cell>
          <cell r="E499">
            <v>3400</v>
          </cell>
          <cell r="F499">
            <v>3400</v>
          </cell>
          <cell r="G499" t="str">
            <v>Survey</v>
          </cell>
          <cell r="H499">
            <v>3</v>
          </cell>
          <cell r="I499" t="str">
            <v>GR17</v>
          </cell>
          <cell r="J499" t="str">
            <v>North Texas State Hospital - Wichita Falls</v>
          </cell>
        </row>
        <row r="500">
          <cell r="A500" t="str">
            <v>16-034-WFH</v>
          </cell>
          <cell r="B500" t="str">
            <v>DSHS</v>
          </cell>
          <cell r="C500" t="str">
            <v>Suicide Prevention &amp; Misc. Renovations</v>
          </cell>
          <cell r="D500">
            <v>4243.93</v>
          </cell>
          <cell r="E500">
            <v>4243.93</v>
          </cell>
          <cell r="F500">
            <v>4243.93</v>
          </cell>
          <cell r="G500" t="str">
            <v>Newspaper</v>
          </cell>
          <cell r="H500">
            <v>5</v>
          </cell>
          <cell r="I500" t="str">
            <v>GR17</v>
          </cell>
          <cell r="J500" t="str">
            <v>North Texas State Hospital - Wichita Falls</v>
          </cell>
        </row>
        <row r="501">
          <cell r="A501" t="str">
            <v>16-034-WFH</v>
          </cell>
          <cell r="B501" t="str">
            <v>DSHS</v>
          </cell>
          <cell r="C501" t="str">
            <v>Suicide Prevention &amp; Misc. Renovations</v>
          </cell>
          <cell r="D501">
            <v>0</v>
          </cell>
          <cell r="E501">
            <v>0</v>
          </cell>
          <cell r="F501">
            <v>0</v>
          </cell>
          <cell r="G501" t="str">
            <v>Agency Admin.</v>
          </cell>
          <cell r="H501">
            <v>6</v>
          </cell>
          <cell r="I501" t="str">
            <v>GR17</v>
          </cell>
          <cell r="J501" t="str">
            <v>North Texas State Hospital - Wichita Falls</v>
          </cell>
        </row>
        <row r="502">
          <cell r="A502" t="str">
            <v>16-034-WFH</v>
          </cell>
          <cell r="B502" t="str">
            <v>DSHS</v>
          </cell>
          <cell r="C502" t="str">
            <v>Suicide Prevention &amp; Misc. Renovations</v>
          </cell>
          <cell r="D502">
            <v>1302</v>
          </cell>
          <cell r="E502">
            <v>1302</v>
          </cell>
          <cell r="F502">
            <v>0</v>
          </cell>
          <cell r="G502" t="str">
            <v>Other</v>
          </cell>
          <cell r="H502">
            <v>8</v>
          </cell>
          <cell r="I502" t="str">
            <v>GR17</v>
          </cell>
          <cell r="J502" t="str">
            <v>North Texas State Hospital - Wichita Falls</v>
          </cell>
        </row>
        <row r="503">
          <cell r="A503" t="str">
            <v>16-034-WFH</v>
          </cell>
          <cell r="B503" t="str">
            <v>DSHS</v>
          </cell>
          <cell r="C503" t="str">
            <v>Suicide Prevention &amp; Misc. Renovations</v>
          </cell>
          <cell r="D503">
            <v>0</v>
          </cell>
          <cell r="E503">
            <v>0</v>
          </cell>
          <cell r="F503">
            <v>0</v>
          </cell>
          <cell r="G503" t="str">
            <v>Contingency</v>
          </cell>
          <cell r="H503">
            <v>9</v>
          </cell>
          <cell r="I503" t="str">
            <v>GR17</v>
          </cell>
          <cell r="J503" t="str">
            <v>North Texas State Hospital - Wichita Falls</v>
          </cell>
        </row>
        <row r="504">
          <cell r="A504" t="str">
            <v>16-033-WCY</v>
          </cell>
          <cell r="B504" t="str">
            <v>DSHS</v>
          </cell>
          <cell r="C504" t="str">
            <v>Roof Repairs and Replacements</v>
          </cell>
          <cell r="D504">
            <v>0</v>
          </cell>
          <cell r="E504">
            <v>0</v>
          </cell>
          <cell r="F504">
            <v>0</v>
          </cell>
          <cell r="G504" t="str">
            <v>Agency Admin.</v>
          </cell>
          <cell r="H504">
            <v>6</v>
          </cell>
          <cell r="I504" t="str">
            <v>7660</v>
          </cell>
          <cell r="J504" t="str">
            <v>Waco Center for Youth</v>
          </cell>
        </row>
        <row r="505">
          <cell r="A505" t="str">
            <v>16-033-WCY</v>
          </cell>
          <cell r="B505" t="str">
            <v>DSHS</v>
          </cell>
          <cell r="C505" t="str">
            <v>Roof Repairs and Replacements</v>
          </cell>
          <cell r="D505">
            <v>92356</v>
          </cell>
          <cell r="E505">
            <v>0</v>
          </cell>
          <cell r="F505">
            <v>0</v>
          </cell>
          <cell r="G505" t="str">
            <v>Contingency</v>
          </cell>
          <cell r="H505">
            <v>9</v>
          </cell>
          <cell r="I505" t="str">
            <v>7660</v>
          </cell>
          <cell r="J505" t="str">
            <v>Waco Center for Youth</v>
          </cell>
        </row>
        <row r="506">
          <cell r="A506" t="str">
            <v>16-033-WCY</v>
          </cell>
          <cell r="B506" t="str">
            <v>DSHS</v>
          </cell>
          <cell r="C506" t="str">
            <v>Roof Repairs and Replacements</v>
          </cell>
          <cell r="D506">
            <v>56780</v>
          </cell>
          <cell r="E506">
            <v>56780</v>
          </cell>
          <cell r="F506">
            <v>56780</v>
          </cell>
          <cell r="G506" t="str">
            <v>Construction</v>
          </cell>
          <cell r="H506">
            <v>1</v>
          </cell>
          <cell r="I506" t="str">
            <v>GR17</v>
          </cell>
          <cell r="J506" t="str">
            <v>Waco Center for Youth</v>
          </cell>
        </row>
        <row r="507">
          <cell r="A507" t="str">
            <v>16-033-WCY</v>
          </cell>
          <cell r="B507" t="str">
            <v>DSHS</v>
          </cell>
          <cell r="C507" t="str">
            <v>Roof Repairs and Replacements</v>
          </cell>
          <cell r="D507">
            <v>7500</v>
          </cell>
          <cell r="E507">
            <v>7500</v>
          </cell>
          <cell r="F507">
            <v>7500</v>
          </cell>
          <cell r="G507" t="str">
            <v>Survey</v>
          </cell>
          <cell r="H507">
            <v>3</v>
          </cell>
          <cell r="I507" t="str">
            <v>GR17</v>
          </cell>
          <cell r="J507" t="str">
            <v>Waco Center for Youth</v>
          </cell>
        </row>
        <row r="508">
          <cell r="A508" t="str">
            <v>16-033-WCY</v>
          </cell>
          <cell r="B508" t="str">
            <v>DSHS</v>
          </cell>
          <cell r="C508" t="str">
            <v>Roof Repairs and Replacements</v>
          </cell>
          <cell r="D508">
            <v>1246.8699999999999</v>
          </cell>
          <cell r="E508">
            <v>1246.8699999999999</v>
          </cell>
          <cell r="F508">
            <v>1246.8699999999999</v>
          </cell>
          <cell r="G508" t="str">
            <v>Newspaper</v>
          </cell>
          <cell r="H508">
            <v>5</v>
          </cell>
          <cell r="I508" t="str">
            <v>GR17</v>
          </cell>
          <cell r="J508" t="str">
            <v>Waco Center for Youth</v>
          </cell>
        </row>
        <row r="509">
          <cell r="A509" t="str">
            <v>16-033-WCY</v>
          </cell>
          <cell r="B509" t="str">
            <v>DSHS</v>
          </cell>
          <cell r="C509" t="str">
            <v>Roof Repairs and Replacements</v>
          </cell>
          <cell r="D509">
            <v>0</v>
          </cell>
          <cell r="E509">
            <v>0</v>
          </cell>
          <cell r="F509">
            <v>0</v>
          </cell>
          <cell r="G509" t="str">
            <v>Agency Admin.</v>
          </cell>
          <cell r="H509">
            <v>6</v>
          </cell>
          <cell r="I509" t="str">
            <v>GR17</v>
          </cell>
          <cell r="J509" t="str">
            <v>Waco Center for Youth</v>
          </cell>
        </row>
        <row r="510">
          <cell r="A510" t="str">
            <v>16-033-WCY</v>
          </cell>
          <cell r="B510" t="str">
            <v>DSHS</v>
          </cell>
          <cell r="C510" t="str">
            <v>Roof Repairs and Replacements</v>
          </cell>
          <cell r="D510">
            <v>0</v>
          </cell>
          <cell r="E510">
            <v>0</v>
          </cell>
          <cell r="F510">
            <v>0</v>
          </cell>
          <cell r="G510" t="str">
            <v>Contingency</v>
          </cell>
          <cell r="H510">
            <v>9</v>
          </cell>
          <cell r="I510" t="str">
            <v>GR17</v>
          </cell>
          <cell r="J510" t="str">
            <v>Waco Center for Youth</v>
          </cell>
        </row>
        <row r="511">
          <cell r="A511" t="str">
            <v>16-032-WCY</v>
          </cell>
          <cell r="B511" t="str">
            <v>DSHS</v>
          </cell>
          <cell r="C511" t="str">
            <v>Gym Floor and Ceiling Replacement</v>
          </cell>
          <cell r="D511">
            <v>0</v>
          </cell>
          <cell r="E511">
            <v>0</v>
          </cell>
          <cell r="F511">
            <v>0</v>
          </cell>
          <cell r="G511" t="str">
            <v>Newspaper</v>
          </cell>
          <cell r="H511">
            <v>5</v>
          </cell>
          <cell r="I511" t="str">
            <v>7660</v>
          </cell>
          <cell r="J511" t="str">
            <v>Waco Center for Youth</v>
          </cell>
        </row>
        <row r="512">
          <cell r="A512" t="str">
            <v>16-032-WCY</v>
          </cell>
          <cell r="B512" t="str">
            <v>DSHS</v>
          </cell>
          <cell r="C512" t="str">
            <v>Gym Floor and Ceiling Replacement</v>
          </cell>
          <cell r="D512">
            <v>0</v>
          </cell>
          <cell r="E512">
            <v>0</v>
          </cell>
          <cell r="F512">
            <v>0</v>
          </cell>
          <cell r="G512" t="str">
            <v>Agency Admin.</v>
          </cell>
          <cell r="H512">
            <v>6</v>
          </cell>
          <cell r="I512" t="str">
            <v>7660</v>
          </cell>
          <cell r="J512" t="str">
            <v>Waco Center for Youth</v>
          </cell>
        </row>
        <row r="513">
          <cell r="A513" t="str">
            <v>16-032-WCY</v>
          </cell>
          <cell r="B513" t="str">
            <v>DSHS</v>
          </cell>
          <cell r="C513" t="str">
            <v>Gym Floor and Ceiling Replacement</v>
          </cell>
          <cell r="D513">
            <v>0</v>
          </cell>
          <cell r="E513">
            <v>0</v>
          </cell>
          <cell r="F513">
            <v>0</v>
          </cell>
          <cell r="G513" t="str">
            <v>Contingency</v>
          </cell>
          <cell r="H513">
            <v>9</v>
          </cell>
          <cell r="I513" t="str">
            <v>7660</v>
          </cell>
          <cell r="J513" t="str">
            <v>Waco Center for Youth</v>
          </cell>
        </row>
        <row r="514">
          <cell r="A514" t="str">
            <v>16-032-WCY</v>
          </cell>
          <cell r="B514" t="str">
            <v>HHSC</v>
          </cell>
          <cell r="C514" t="str">
            <v>Gym Floor and Ceiling Replacement</v>
          </cell>
          <cell r="D514">
            <v>12264.97</v>
          </cell>
          <cell r="E514">
            <v>12264.97</v>
          </cell>
          <cell r="F514">
            <v>0</v>
          </cell>
          <cell r="G514" t="str">
            <v>Construction</v>
          </cell>
          <cell r="H514">
            <v>1</v>
          </cell>
          <cell r="I514" t="str">
            <v>ESF18B</v>
          </cell>
          <cell r="J514" t="str">
            <v>Waco Center for Youth</v>
          </cell>
        </row>
        <row r="515">
          <cell r="A515" t="str">
            <v>16-032-WCY</v>
          </cell>
          <cell r="B515" t="str">
            <v>HHSC</v>
          </cell>
          <cell r="C515" t="str">
            <v>Gym Floor and Ceiling Replacement</v>
          </cell>
          <cell r="D515">
            <v>4301.03</v>
          </cell>
          <cell r="E515">
            <v>4301.03</v>
          </cell>
          <cell r="F515">
            <v>0</v>
          </cell>
          <cell r="G515" t="str">
            <v>Arch. &amp; Eng.</v>
          </cell>
          <cell r="H515">
            <v>2</v>
          </cell>
          <cell r="I515" t="str">
            <v>ESF18B</v>
          </cell>
          <cell r="J515" t="str">
            <v>Waco Center for Youth</v>
          </cell>
        </row>
        <row r="516">
          <cell r="A516" t="str">
            <v>16-032-WCY</v>
          </cell>
          <cell r="B516" t="str">
            <v>HHSC</v>
          </cell>
          <cell r="C516" t="str">
            <v>Gym Floor and Ceiling Replacement</v>
          </cell>
          <cell r="D516">
            <v>0</v>
          </cell>
          <cell r="E516">
            <v>0</v>
          </cell>
          <cell r="F516">
            <v>0</v>
          </cell>
          <cell r="G516" t="str">
            <v>Contingency</v>
          </cell>
          <cell r="H516">
            <v>9</v>
          </cell>
          <cell r="I516" t="str">
            <v>ESF18B</v>
          </cell>
          <cell r="J516" t="str">
            <v>Waco Center for Youth</v>
          </cell>
        </row>
        <row r="517">
          <cell r="A517" t="str">
            <v>16-032-WCY</v>
          </cell>
          <cell r="B517" t="str">
            <v>DSHS</v>
          </cell>
          <cell r="C517" t="str">
            <v>Gym Floor and Ceiling Replacement</v>
          </cell>
          <cell r="D517">
            <v>220089</v>
          </cell>
          <cell r="E517">
            <v>220089</v>
          </cell>
          <cell r="F517">
            <v>191598.21</v>
          </cell>
          <cell r="G517" t="str">
            <v>Construction</v>
          </cell>
          <cell r="H517">
            <v>1</v>
          </cell>
          <cell r="I517" t="str">
            <v>GR17</v>
          </cell>
          <cell r="J517" t="str">
            <v>Waco Center for Youth</v>
          </cell>
        </row>
        <row r="518">
          <cell r="A518" t="str">
            <v>16-032-WCY</v>
          </cell>
          <cell r="B518" t="str">
            <v>DSHS</v>
          </cell>
          <cell r="C518" t="str">
            <v>Gym Floor and Ceiling Replacement</v>
          </cell>
          <cell r="D518">
            <v>15800</v>
          </cell>
          <cell r="E518">
            <v>15800</v>
          </cell>
          <cell r="F518">
            <v>15415.95</v>
          </cell>
          <cell r="G518" t="str">
            <v>Arch. &amp; Eng.</v>
          </cell>
          <cell r="H518">
            <v>2</v>
          </cell>
          <cell r="I518" t="str">
            <v>GR17</v>
          </cell>
          <cell r="J518" t="str">
            <v>Waco Center for Youth</v>
          </cell>
        </row>
        <row r="519">
          <cell r="A519" t="str">
            <v>16-032-WCY</v>
          </cell>
          <cell r="B519" t="str">
            <v>DSHS</v>
          </cell>
          <cell r="C519" t="str">
            <v>Gym Floor and Ceiling Replacement</v>
          </cell>
          <cell r="D519">
            <v>1971.25</v>
          </cell>
          <cell r="E519">
            <v>1971.25</v>
          </cell>
          <cell r="F519">
            <v>1971.25</v>
          </cell>
          <cell r="G519" t="str">
            <v>Newspaper</v>
          </cell>
          <cell r="H519">
            <v>5</v>
          </cell>
          <cell r="I519" t="str">
            <v>GR17</v>
          </cell>
          <cell r="J519" t="str">
            <v>Waco Center for Youth</v>
          </cell>
        </row>
        <row r="520">
          <cell r="A520" t="str">
            <v>16-032-WCY</v>
          </cell>
          <cell r="B520" t="str">
            <v>DSHS</v>
          </cell>
          <cell r="C520" t="str">
            <v>Gym Floor and Ceiling Replacement</v>
          </cell>
          <cell r="D520">
            <v>0</v>
          </cell>
          <cell r="E520">
            <v>0</v>
          </cell>
          <cell r="F520">
            <v>0</v>
          </cell>
          <cell r="G520" t="str">
            <v>Agency Admin.</v>
          </cell>
          <cell r="H520">
            <v>6</v>
          </cell>
          <cell r="I520" t="str">
            <v>GR17</v>
          </cell>
          <cell r="J520" t="str">
            <v>Waco Center for Youth</v>
          </cell>
        </row>
        <row r="521">
          <cell r="A521" t="str">
            <v>16-032-WCY</v>
          </cell>
          <cell r="B521" t="str">
            <v>DSHS</v>
          </cell>
          <cell r="C521" t="str">
            <v>Gym Floor and Ceiling Replacement</v>
          </cell>
          <cell r="D521">
            <v>0</v>
          </cell>
          <cell r="E521">
            <v>0</v>
          </cell>
          <cell r="F521">
            <v>0</v>
          </cell>
          <cell r="G521" t="str">
            <v>Contingency</v>
          </cell>
          <cell r="H521">
            <v>9</v>
          </cell>
          <cell r="I521" t="str">
            <v>GR17</v>
          </cell>
          <cell r="J521" t="str">
            <v>Waco Center for Youth</v>
          </cell>
        </row>
        <row r="522">
          <cell r="A522" t="str">
            <v>16-031-VSH</v>
          </cell>
          <cell r="B522" t="str">
            <v>DSHS</v>
          </cell>
          <cell r="C522" t="str">
            <v>Roof Repairs and Replacements</v>
          </cell>
          <cell r="D522">
            <v>5907.47</v>
          </cell>
          <cell r="E522">
            <v>5907.47</v>
          </cell>
          <cell r="F522">
            <v>5907.47</v>
          </cell>
          <cell r="G522" t="str">
            <v>Agency Admin.</v>
          </cell>
          <cell r="H522">
            <v>6</v>
          </cell>
          <cell r="I522" t="str">
            <v>7660</v>
          </cell>
          <cell r="J522" t="str">
            <v>North Texas State Hospital - Vernon</v>
          </cell>
        </row>
        <row r="523">
          <cell r="A523" t="str">
            <v>16-031-VSH</v>
          </cell>
          <cell r="B523" t="str">
            <v>DSHS</v>
          </cell>
          <cell r="C523" t="str">
            <v>Roof Repairs and Replacements</v>
          </cell>
          <cell r="D523">
            <v>0</v>
          </cell>
          <cell r="E523">
            <v>0</v>
          </cell>
          <cell r="F523">
            <v>0</v>
          </cell>
          <cell r="G523" t="str">
            <v>Contingency</v>
          </cell>
          <cell r="H523">
            <v>9</v>
          </cell>
          <cell r="I523" t="str">
            <v>7660</v>
          </cell>
          <cell r="J523" t="str">
            <v>North Texas State Hospital - Vernon</v>
          </cell>
        </row>
        <row r="524">
          <cell r="A524" t="str">
            <v>16-031-VSH</v>
          </cell>
          <cell r="B524" t="str">
            <v>DSHS</v>
          </cell>
          <cell r="C524" t="str">
            <v>Roof Repairs and Replacements</v>
          </cell>
          <cell r="D524">
            <v>328113</v>
          </cell>
          <cell r="E524">
            <v>297303</v>
          </cell>
          <cell r="F524">
            <v>297303</v>
          </cell>
          <cell r="G524" t="str">
            <v>Construction</v>
          </cell>
          <cell r="H524">
            <v>1</v>
          </cell>
          <cell r="I524" t="str">
            <v>GR17</v>
          </cell>
          <cell r="J524" t="str">
            <v>North Texas State Hospital - Vernon</v>
          </cell>
        </row>
        <row r="525">
          <cell r="A525" t="str">
            <v>16-031-VSH</v>
          </cell>
          <cell r="B525" t="str">
            <v>DSHS</v>
          </cell>
          <cell r="C525" t="str">
            <v>Roof Repairs and Replacements</v>
          </cell>
          <cell r="D525">
            <v>35000</v>
          </cell>
          <cell r="E525">
            <v>34919</v>
          </cell>
          <cell r="F525">
            <v>32655</v>
          </cell>
          <cell r="G525" t="str">
            <v>Arch. &amp; Eng.</v>
          </cell>
          <cell r="H525">
            <v>2</v>
          </cell>
          <cell r="I525" t="str">
            <v>GR17</v>
          </cell>
          <cell r="J525" t="str">
            <v>North Texas State Hospital - Vernon</v>
          </cell>
        </row>
        <row r="526">
          <cell r="A526" t="str">
            <v>16-031-VSH</v>
          </cell>
          <cell r="B526" t="str">
            <v>DSHS</v>
          </cell>
          <cell r="C526" t="str">
            <v>Roof Repairs and Replacements</v>
          </cell>
          <cell r="D526">
            <v>3834.58</v>
          </cell>
          <cell r="E526">
            <v>3834.58</v>
          </cell>
          <cell r="F526">
            <v>3834.58</v>
          </cell>
          <cell r="G526" t="str">
            <v>Newspaper</v>
          </cell>
          <cell r="H526">
            <v>5</v>
          </cell>
          <cell r="I526" t="str">
            <v>GR17</v>
          </cell>
          <cell r="J526" t="str">
            <v>North Texas State Hospital - Vernon</v>
          </cell>
        </row>
        <row r="527">
          <cell r="A527" t="str">
            <v>16-031-VSH</v>
          </cell>
          <cell r="B527" t="str">
            <v>DSHS</v>
          </cell>
          <cell r="C527" t="str">
            <v>Roof Repairs and Replacements</v>
          </cell>
          <cell r="D527">
            <v>0</v>
          </cell>
          <cell r="E527">
            <v>0</v>
          </cell>
          <cell r="F527">
            <v>0</v>
          </cell>
          <cell r="G527" t="str">
            <v>Agency Admin.</v>
          </cell>
          <cell r="H527">
            <v>6</v>
          </cell>
          <cell r="I527" t="str">
            <v>GR17</v>
          </cell>
          <cell r="J527" t="str">
            <v>North Texas State Hospital - Vernon</v>
          </cell>
        </row>
        <row r="528">
          <cell r="A528" t="str">
            <v>16-031-VSH</v>
          </cell>
          <cell r="B528" t="str">
            <v>DSHS</v>
          </cell>
          <cell r="C528" t="str">
            <v>Roof Repairs and Replacements</v>
          </cell>
          <cell r="D528">
            <v>0</v>
          </cell>
          <cell r="E528">
            <v>0</v>
          </cell>
          <cell r="F528">
            <v>0</v>
          </cell>
          <cell r="G528" t="str">
            <v>Contingency</v>
          </cell>
          <cell r="H528">
            <v>9</v>
          </cell>
          <cell r="I528" t="str">
            <v>GR17</v>
          </cell>
          <cell r="J528" t="str">
            <v>North Texas State Hospital - Vernon</v>
          </cell>
        </row>
        <row r="529">
          <cell r="A529" t="str">
            <v>16-031-VSH</v>
          </cell>
          <cell r="B529" t="str">
            <v>DSHS</v>
          </cell>
          <cell r="C529" t="str">
            <v>Roof Repairs and Replacements</v>
          </cell>
          <cell r="D529">
            <v>14619.25</v>
          </cell>
          <cell r="E529">
            <v>14619.25</v>
          </cell>
          <cell r="F529">
            <v>0</v>
          </cell>
          <cell r="G529" t="str">
            <v>Roofing Assessment</v>
          </cell>
          <cell r="H529">
            <v>12</v>
          </cell>
          <cell r="I529" t="str">
            <v>GR17</v>
          </cell>
          <cell r="J529" t="str">
            <v>North Texas State Hospital - Vernon</v>
          </cell>
        </row>
        <row r="530">
          <cell r="A530" t="str">
            <v>16-030-VSH</v>
          </cell>
          <cell r="B530" t="str">
            <v>DSHS</v>
          </cell>
          <cell r="C530" t="str">
            <v>Emergency Generator Installation &amp; HVAC Replacement</v>
          </cell>
          <cell r="D530">
            <v>47382.46</v>
          </cell>
          <cell r="E530">
            <v>47382.46</v>
          </cell>
          <cell r="F530">
            <v>47382.46</v>
          </cell>
          <cell r="G530" t="str">
            <v>Construction</v>
          </cell>
          <cell r="H530">
            <v>1</v>
          </cell>
          <cell r="I530" t="str">
            <v>7660</v>
          </cell>
          <cell r="J530" t="str">
            <v>North Texas State Hospital - Vernon</v>
          </cell>
        </row>
        <row r="531">
          <cell r="A531" t="str">
            <v>16-030-VSH</v>
          </cell>
          <cell r="B531" t="str">
            <v>DSHS</v>
          </cell>
          <cell r="C531" t="str">
            <v>Emergency Generator Installation &amp; HVAC Replacement</v>
          </cell>
          <cell r="D531">
            <v>0</v>
          </cell>
          <cell r="E531">
            <v>0</v>
          </cell>
          <cell r="F531">
            <v>0</v>
          </cell>
          <cell r="G531" t="str">
            <v>Agency Admin.</v>
          </cell>
          <cell r="H531">
            <v>6</v>
          </cell>
          <cell r="I531" t="str">
            <v>7660</v>
          </cell>
          <cell r="J531" t="str">
            <v>North Texas State Hospital - Vernon</v>
          </cell>
        </row>
        <row r="532">
          <cell r="A532" t="str">
            <v>16-030-VSH</v>
          </cell>
          <cell r="B532" t="str">
            <v>DSHS</v>
          </cell>
          <cell r="C532" t="str">
            <v>Emergency Generator Installation &amp; HVAC Replacement</v>
          </cell>
          <cell r="D532">
            <v>68366.89</v>
          </cell>
          <cell r="E532">
            <v>0</v>
          </cell>
          <cell r="F532">
            <v>0</v>
          </cell>
          <cell r="G532" t="str">
            <v>Contingency</v>
          </cell>
          <cell r="H532">
            <v>9</v>
          </cell>
          <cell r="I532" t="str">
            <v>7660</v>
          </cell>
          <cell r="J532" t="str">
            <v>North Texas State Hospital - Vernon</v>
          </cell>
        </row>
        <row r="533">
          <cell r="A533" t="str">
            <v>16-030-VSH</v>
          </cell>
          <cell r="B533" t="str">
            <v>DSHS</v>
          </cell>
          <cell r="C533" t="str">
            <v>Emergency Generator Installation &amp; HVAC Replacement</v>
          </cell>
          <cell r="D533">
            <v>1168039.51</v>
          </cell>
          <cell r="E533">
            <v>1066169.51</v>
          </cell>
          <cell r="F533">
            <v>1015233.16</v>
          </cell>
          <cell r="G533" t="str">
            <v>Construction</v>
          </cell>
          <cell r="H533">
            <v>1</v>
          </cell>
          <cell r="I533" t="str">
            <v>GR17</v>
          </cell>
          <cell r="J533" t="str">
            <v>North Texas State Hospital - Vernon</v>
          </cell>
        </row>
        <row r="534">
          <cell r="A534" t="str">
            <v>16-030-VSH</v>
          </cell>
          <cell r="B534" t="str">
            <v>DSHS</v>
          </cell>
          <cell r="C534" t="str">
            <v>Emergency Generator Installation &amp; HVAC Replacement</v>
          </cell>
          <cell r="D534">
            <v>87030</v>
          </cell>
          <cell r="E534">
            <v>87030</v>
          </cell>
          <cell r="F534">
            <v>60746.94</v>
          </cell>
          <cell r="G534" t="str">
            <v>Arch. &amp; Eng.</v>
          </cell>
          <cell r="H534">
            <v>2</v>
          </cell>
          <cell r="I534" t="str">
            <v>GR17</v>
          </cell>
          <cell r="J534" t="str">
            <v>North Texas State Hospital - Vernon</v>
          </cell>
        </row>
        <row r="535">
          <cell r="A535" t="str">
            <v>16-030-VSH</v>
          </cell>
          <cell r="B535" t="str">
            <v>DSHS</v>
          </cell>
          <cell r="C535" t="str">
            <v>Emergency Generator Installation &amp; HVAC Replacement</v>
          </cell>
          <cell r="D535">
            <v>4360</v>
          </cell>
          <cell r="E535">
            <v>4360</v>
          </cell>
          <cell r="F535">
            <v>4360</v>
          </cell>
          <cell r="G535" t="str">
            <v>Survey</v>
          </cell>
          <cell r="H535">
            <v>3</v>
          </cell>
          <cell r="I535" t="str">
            <v>GR17</v>
          </cell>
          <cell r="J535" t="str">
            <v>North Texas State Hospital - Vernon</v>
          </cell>
        </row>
        <row r="536">
          <cell r="A536" t="str">
            <v>16-030-VSH</v>
          </cell>
          <cell r="B536" t="str">
            <v>DSHS</v>
          </cell>
          <cell r="C536" t="str">
            <v>Emergency Generator Installation &amp; HVAC Replacement</v>
          </cell>
          <cell r="D536">
            <v>1922.57</v>
          </cell>
          <cell r="E536">
            <v>1922.57</v>
          </cell>
          <cell r="F536">
            <v>1922.57</v>
          </cell>
          <cell r="G536" t="str">
            <v>Newspaper</v>
          </cell>
          <cell r="H536">
            <v>5</v>
          </cell>
          <cell r="I536" t="str">
            <v>GR17</v>
          </cell>
          <cell r="J536" t="str">
            <v>North Texas State Hospital - Vernon</v>
          </cell>
        </row>
        <row r="537">
          <cell r="A537" t="str">
            <v>16-030-VSH</v>
          </cell>
          <cell r="B537" t="str">
            <v>DSHS</v>
          </cell>
          <cell r="C537" t="str">
            <v>Emergency Generator Installation &amp; HVAC Replacement</v>
          </cell>
          <cell r="D537">
            <v>0</v>
          </cell>
          <cell r="E537">
            <v>0</v>
          </cell>
          <cell r="F537">
            <v>0</v>
          </cell>
          <cell r="G537" t="str">
            <v>Agency Admin.</v>
          </cell>
          <cell r="H537">
            <v>6</v>
          </cell>
          <cell r="I537" t="str">
            <v>GR17</v>
          </cell>
          <cell r="J537" t="str">
            <v>North Texas State Hospital - Vernon</v>
          </cell>
        </row>
        <row r="538">
          <cell r="A538" t="str">
            <v>16-030-VSH</v>
          </cell>
          <cell r="B538" t="str">
            <v>DSHS</v>
          </cell>
          <cell r="C538" t="str">
            <v>Emergency Generator Installation &amp; HVAC Replacement</v>
          </cell>
          <cell r="D538">
            <v>0</v>
          </cell>
          <cell r="E538">
            <v>0</v>
          </cell>
          <cell r="F538">
            <v>0</v>
          </cell>
          <cell r="G538" t="str">
            <v>Contingency</v>
          </cell>
          <cell r="H538">
            <v>9</v>
          </cell>
          <cell r="I538" t="str">
            <v>GR17</v>
          </cell>
          <cell r="J538" t="str">
            <v>North Texas State Hospital - Vernon</v>
          </cell>
        </row>
        <row r="539">
          <cell r="A539" t="str">
            <v>16-030-VSH</v>
          </cell>
          <cell r="B539" t="str">
            <v>DSHS</v>
          </cell>
          <cell r="C539" t="str">
            <v>Emergency Generator Installation &amp; HVAC Replacement</v>
          </cell>
          <cell r="D539">
            <v>0.62</v>
          </cell>
          <cell r="E539">
            <v>0.62</v>
          </cell>
          <cell r="F539">
            <v>0.62</v>
          </cell>
          <cell r="G539" t="str">
            <v>Construction</v>
          </cell>
          <cell r="H539">
            <v>1</v>
          </cell>
          <cell r="I539" t="str">
            <v>H731</v>
          </cell>
          <cell r="J539" t="str">
            <v>North Texas State Hospital - Vernon</v>
          </cell>
        </row>
        <row r="540">
          <cell r="A540" t="str">
            <v>16-030-VSH</v>
          </cell>
          <cell r="B540" t="str">
            <v>DSHS</v>
          </cell>
          <cell r="C540" t="str">
            <v>Emergency Generator Installation &amp; HVAC Replacement</v>
          </cell>
          <cell r="D540">
            <v>0.96</v>
          </cell>
          <cell r="E540">
            <v>0.96</v>
          </cell>
          <cell r="F540">
            <v>0.96</v>
          </cell>
          <cell r="G540" t="str">
            <v>Construction</v>
          </cell>
          <cell r="H540">
            <v>1</v>
          </cell>
          <cell r="I540" t="str">
            <v>H735</v>
          </cell>
          <cell r="J540" t="str">
            <v>North Texas State Hospital - Vernon</v>
          </cell>
        </row>
        <row r="541">
          <cell r="A541" t="str">
            <v>16-030-VSH</v>
          </cell>
          <cell r="B541" t="str">
            <v>DSHS</v>
          </cell>
          <cell r="C541" t="str">
            <v>Emergency Generator Installation &amp; HVAC Replacement</v>
          </cell>
          <cell r="D541">
            <v>1118.45</v>
          </cell>
          <cell r="E541">
            <v>1118.45</v>
          </cell>
          <cell r="F541">
            <v>1118.45</v>
          </cell>
          <cell r="G541" t="str">
            <v>Construction</v>
          </cell>
          <cell r="H541">
            <v>1</v>
          </cell>
          <cell r="I541" t="str">
            <v>H776</v>
          </cell>
          <cell r="J541" t="str">
            <v>North Texas State Hospital - Vernon</v>
          </cell>
        </row>
        <row r="542">
          <cell r="A542" t="str">
            <v>16-029-TSH</v>
          </cell>
          <cell r="B542" t="str">
            <v>DSHS</v>
          </cell>
          <cell r="C542" t="str">
            <v>HVAC System Replacement</v>
          </cell>
          <cell r="D542">
            <v>0</v>
          </cell>
          <cell r="E542">
            <v>0</v>
          </cell>
          <cell r="F542">
            <v>0</v>
          </cell>
          <cell r="G542" t="str">
            <v>Agency Admin.</v>
          </cell>
          <cell r="H542">
            <v>6</v>
          </cell>
          <cell r="I542" t="str">
            <v>7660</v>
          </cell>
          <cell r="J542" t="str">
            <v>Terrell State Hospital</v>
          </cell>
        </row>
        <row r="543">
          <cell r="A543" t="str">
            <v>16-029-TSH</v>
          </cell>
          <cell r="B543" t="str">
            <v>DSHS</v>
          </cell>
          <cell r="C543" t="str">
            <v>HVAC System Replacement</v>
          </cell>
          <cell r="D543">
            <v>12975.3</v>
          </cell>
          <cell r="E543">
            <v>0</v>
          </cell>
          <cell r="F543">
            <v>0</v>
          </cell>
          <cell r="G543" t="str">
            <v>Contingency</v>
          </cell>
          <cell r="H543">
            <v>9</v>
          </cell>
          <cell r="I543" t="str">
            <v>7660</v>
          </cell>
          <cell r="J543" t="str">
            <v>Terrell State Hospital</v>
          </cell>
        </row>
        <row r="544">
          <cell r="A544" t="str">
            <v>16-029-TSH</v>
          </cell>
          <cell r="B544" t="str">
            <v>HHSC</v>
          </cell>
          <cell r="C544" t="str">
            <v>HVAC System Replacement</v>
          </cell>
          <cell r="D544">
            <v>26737.82</v>
          </cell>
          <cell r="E544">
            <v>0</v>
          </cell>
          <cell r="F544">
            <v>0</v>
          </cell>
          <cell r="G544" t="str">
            <v>Arch. &amp; Eng.</v>
          </cell>
          <cell r="H544">
            <v>2</v>
          </cell>
          <cell r="I544" t="str">
            <v>ESF18B</v>
          </cell>
          <cell r="J544" t="str">
            <v>Terrell State Hospital</v>
          </cell>
        </row>
        <row r="545">
          <cell r="A545" t="str">
            <v>16-029-TSH</v>
          </cell>
          <cell r="B545" t="str">
            <v>HHSC</v>
          </cell>
          <cell r="C545" t="str">
            <v>HVAC System Replacement</v>
          </cell>
          <cell r="D545">
            <v>0</v>
          </cell>
          <cell r="E545">
            <v>0</v>
          </cell>
          <cell r="F545">
            <v>0</v>
          </cell>
          <cell r="G545" t="str">
            <v>Contingency</v>
          </cell>
          <cell r="H545">
            <v>9</v>
          </cell>
          <cell r="I545" t="str">
            <v>ESF18B</v>
          </cell>
          <cell r="J545" t="str">
            <v>Terrell State Hospital</v>
          </cell>
        </row>
        <row r="546">
          <cell r="A546" t="str">
            <v>16-029-TSH</v>
          </cell>
          <cell r="B546" t="str">
            <v>DSHS</v>
          </cell>
          <cell r="C546" t="str">
            <v>HVAC System Replacement</v>
          </cell>
          <cell r="D546">
            <v>3107000</v>
          </cell>
          <cell r="E546">
            <v>2966223</v>
          </cell>
          <cell r="F546">
            <v>323000</v>
          </cell>
          <cell r="G546" t="str">
            <v>Construction</v>
          </cell>
          <cell r="H546">
            <v>1</v>
          </cell>
          <cell r="I546" t="str">
            <v>GR17</v>
          </cell>
          <cell r="J546" t="str">
            <v>Terrell State Hospital</v>
          </cell>
        </row>
        <row r="547">
          <cell r="A547" t="str">
            <v>16-029-TSH</v>
          </cell>
          <cell r="B547" t="str">
            <v>DSHS</v>
          </cell>
          <cell r="C547" t="str">
            <v>HVAC System Replacement</v>
          </cell>
          <cell r="D547">
            <v>142600</v>
          </cell>
          <cell r="E547">
            <v>142600</v>
          </cell>
          <cell r="F547">
            <v>136939.9</v>
          </cell>
          <cell r="G547" t="str">
            <v>Arch. &amp; Eng.</v>
          </cell>
          <cell r="H547">
            <v>2</v>
          </cell>
          <cell r="I547" t="str">
            <v>GR17</v>
          </cell>
          <cell r="J547" t="str">
            <v>Terrell State Hospital</v>
          </cell>
        </row>
        <row r="548">
          <cell r="A548" t="str">
            <v>16-029-TSH</v>
          </cell>
          <cell r="B548" t="str">
            <v>DSHS</v>
          </cell>
          <cell r="C548" t="str">
            <v>HVAC System Replacement</v>
          </cell>
          <cell r="D548">
            <v>6000</v>
          </cell>
          <cell r="E548">
            <v>6000</v>
          </cell>
          <cell r="F548">
            <v>6000</v>
          </cell>
          <cell r="G548" t="str">
            <v>Survey</v>
          </cell>
          <cell r="H548">
            <v>3</v>
          </cell>
          <cell r="I548" t="str">
            <v>GR17</v>
          </cell>
          <cell r="J548" t="str">
            <v>Terrell State Hospital</v>
          </cell>
        </row>
        <row r="549">
          <cell r="A549" t="str">
            <v>16-029-TSH</v>
          </cell>
          <cell r="B549" t="str">
            <v>DSHS</v>
          </cell>
          <cell r="C549" t="str">
            <v>HVAC System Replacement</v>
          </cell>
          <cell r="D549">
            <v>0</v>
          </cell>
          <cell r="E549">
            <v>0</v>
          </cell>
          <cell r="F549">
            <v>0</v>
          </cell>
          <cell r="G549" t="str">
            <v>Agency Admin.</v>
          </cell>
          <cell r="H549">
            <v>6</v>
          </cell>
          <cell r="I549" t="str">
            <v>GR17</v>
          </cell>
          <cell r="J549" t="str">
            <v>Terrell State Hospital</v>
          </cell>
        </row>
        <row r="550">
          <cell r="A550" t="str">
            <v>16-029-TSH</v>
          </cell>
          <cell r="B550" t="str">
            <v>DSHS</v>
          </cell>
          <cell r="C550" t="str">
            <v>HVAC System Replacement</v>
          </cell>
          <cell r="D550">
            <v>0</v>
          </cell>
          <cell r="E550">
            <v>0</v>
          </cell>
          <cell r="F550">
            <v>0</v>
          </cell>
          <cell r="G550" t="str">
            <v>Contingency</v>
          </cell>
          <cell r="H550">
            <v>9</v>
          </cell>
          <cell r="I550" t="str">
            <v>GR17</v>
          </cell>
          <cell r="J550" t="str">
            <v>Terrell State Hospital</v>
          </cell>
        </row>
        <row r="551">
          <cell r="A551" t="str">
            <v>16-028-TSH</v>
          </cell>
          <cell r="B551" t="str">
            <v>DSHS</v>
          </cell>
          <cell r="C551" t="str">
            <v>Hardware Replacement</v>
          </cell>
          <cell r="D551">
            <v>0</v>
          </cell>
          <cell r="E551">
            <v>0</v>
          </cell>
          <cell r="F551">
            <v>0</v>
          </cell>
          <cell r="G551" t="str">
            <v>Agency Admin.</v>
          </cell>
          <cell r="H551">
            <v>6</v>
          </cell>
          <cell r="I551" t="str">
            <v>7660</v>
          </cell>
          <cell r="J551" t="str">
            <v>Terrell State Hospital</v>
          </cell>
        </row>
        <row r="552">
          <cell r="A552" t="str">
            <v>16-028-TSH</v>
          </cell>
          <cell r="B552" t="str">
            <v>DSHS</v>
          </cell>
          <cell r="C552" t="str">
            <v>Hardware Replacement</v>
          </cell>
          <cell r="D552">
            <v>609711.82999999996</v>
          </cell>
          <cell r="E552">
            <v>0</v>
          </cell>
          <cell r="F552">
            <v>0</v>
          </cell>
          <cell r="G552" t="str">
            <v>Contingency</v>
          </cell>
          <cell r="H552">
            <v>9</v>
          </cell>
          <cell r="I552" t="str">
            <v>7660</v>
          </cell>
          <cell r="J552" t="str">
            <v>Terrell State Hospital</v>
          </cell>
        </row>
        <row r="553">
          <cell r="A553" t="str">
            <v>16-028-TSH</v>
          </cell>
          <cell r="B553" t="str">
            <v>DSHS</v>
          </cell>
          <cell r="C553" t="str">
            <v>Hardware Replacement</v>
          </cell>
          <cell r="D553">
            <v>62535</v>
          </cell>
          <cell r="E553">
            <v>62535</v>
          </cell>
          <cell r="F553">
            <v>34393.699999999997</v>
          </cell>
          <cell r="G553" t="str">
            <v>Arch. &amp; Eng.</v>
          </cell>
          <cell r="H553">
            <v>2</v>
          </cell>
          <cell r="I553" t="str">
            <v>GR17</v>
          </cell>
          <cell r="J553" t="str">
            <v>Terrell State Hospital</v>
          </cell>
        </row>
        <row r="554">
          <cell r="A554" t="str">
            <v>16-028-TSH</v>
          </cell>
          <cell r="B554" t="str">
            <v>DSHS</v>
          </cell>
          <cell r="C554" t="str">
            <v>Hardware Replacement</v>
          </cell>
          <cell r="D554">
            <v>4127.5</v>
          </cell>
          <cell r="E554">
            <v>4127.5</v>
          </cell>
          <cell r="F554">
            <v>0</v>
          </cell>
          <cell r="G554" t="str">
            <v>Survey</v>
          </cell>
          <cell r="H554">
            <v>3</v>
          </cell>
          <cell r="I554" t="str">
            <v>GR17</v>
          </cell>
          <cell r="J554" t="str">
            <v>Terrell State Hospital</v>
          </cell>
        </row>
        <row r="555">
          <cell r="A555" t="str">
            <v>16-028-TSH</v>
          </cell>
          <cell r="B555" t="str">
            <v>DSHS</v>
          </cell>
          <cell r="C555" t="str">
            <v>Hardware Replacement</v>
          </cell>
          <cell r="D555">
            <v>0</v>
          </cell>
          <cell r="E555">
            <v>0</v>
          </cell>
          <cell r="F555">
            <v>0</v>
          </cell>
          <cell r="G555" t="str">
            <v>Agency Admin.</v>
          </cell>
          <cell r="H555">
            <v>6</v>
          </cell>
          <cell r="I555" t="str">
            <v>GR17</v>
          </cell>
          <cell r="J555" t="str">
            <v>Terrell State Hospital</v>
          </cell>
        </row>
        <row r="556">
          <cell r="A556" t="str">
            <v>16-028-TSH</v>
          </cell>
          <cell r="B556" t="str">
            <v>DSHS</v>
          </cell>
          <cell r="C556" t="str">
            <v>Hardware Replacement</v>
          </cell>
          <cell r="D556">
            <v>1449</v>
          </cell>
          <cell r="E556">
            <v>1449</v>
          </cell>
          <cell r="F556">
            <v>0</v>
          </cell>
          <cell r="G556" t="str">
            <v>Other</v>
          </cell>
          <cell r="H556">
            <v>8</v>
          </cell>
          <cell r="I556" t="str">
            <v>GR17</v>
          </cell>
          <cell r="J556" t="str">
            <v>Terrell State Hospital</v>
          </cell>
        </row>
        <row r="557">
          <cell r="A557" t="str">
            <v>16-028-TSH</v>
          </cell>
          <cell r="B557" t="str">
            <v>DSHS</v>
          </cell>
          <cell r="C557" t="str">
            <v>Hardware Replacement</v>
          </cell>
          <cell r="D557">
            <v>0</v>
          </cell>
          <cell r="E557">
            <v>0</v>
          </cell>
          <cell r="F557">
            <v>0</v>
          </cell>
          <cell r="G557" t="str">
            <v>Contingency</v>
          </cell>
          <cell r="H557">
            <v>9</v>
          </cell>
          <cell r="I557" t="str">
            <v>GR17</v>
          </cell>
          <cell r="J557" t="str">
            <v>Terrell State Hospital</v>
          </cell>
        </row>
        <row r="558">
          <cell r="A558" t="str">
            <v>16-027-TCD</v>
          </cell>
          <cell r="B558" t="str">
            <v>DSHS</v>
          </cell>
          <cell r="C558" t="str">
            <v>Fire Sprinkler Replacement Cancelled</v>
          </cell>
          <cell r="D558">
            <v>0</v>
          </cell>
          <cell r="E558">
            <v>0</v>
          </cell>
          <cell r="F558">
            <v>0</v>
          </cell>
          <cell r="G558" t="str">
            <v>Agency Admin.</v>
          </cell>
          <cell r="H558">
            <v>6</v>
          </cell>
          <cell r="I558" t="str">
            <v>GR17</v>
          </cell>
          <cell r="J558" t="str">
            <v>Texas Center for Infectious Disease</v>
          </cell>
        </row>
        <row r="559">
          <cell r="A559" t="str">
            <v>16-027-TCD</v>
          </cell>
          <cell r="B559" t="str">
            <v>DSHS</v>
          </cell>
          <cell r="C559" t="str">
            <v>Fire Sprinkler Replacement Cancelled</v>
          </cell>
          <cell r="D559">
            <v>0</v>
          </cell>
          <cell r="E559">
            <v>0</v>
          </cell>
          <cell r="F559">
            <v>0</v>
          </cell>
          <cell r="G559" t="str">
            <v>Contingency</v>
          </cell>
          <cell r="H559">
            <v>9</v>
          </cell>
          <cell r="I559" t="str">
            <v>GR17</v>
          </cell>
          <cell r="J559" t="str">
            <v>Texas Center for Infectious Disease</v>
          </cell>
        </row>
        <row r="560">
          <cell r="A560" t="str">
            <v>16-026-TCD</v>
          </cell>
          <cell r="B560" t="str">
            <v>DSHS</v>
          </cell>
          <cell r="C560" t="str">
            <v>Walkway Replacement</v>
          </cell>
          <cell r="D560">
            <v>0</v>
          </cell>
          <cell r="E560">
            <v>0</v>
          </cell>
          <cell r="F560">
            <v>0</v>
          </cell>
          <cell r="G560" t="str">
            <v>Agency Admin.</v>
          </cell>
          <cell r="H560">
            <v>6</v>
          </cell>
          <cell r="I560" t="str">
            <v>7660</v>
          </cell>
          <cell r="J560" t="str">
            <v>Texas Center for Infectious Disease</v>
          </cell>
        </row>
        <row r="561">
          <cell r="A561" t="str">
            <v>16-026-TCD</v>
          </cell>
          <cell r="B561" t="str">
            <v>DSHS</v>
          </cell>
          <cell r="C561" t="str">
            <v>Walkway Replacement</v>
          </cell>
          <cell r="D561">
            <v>440.23</v>
          </cell>
          <cell r="E561">
            <v>0</v>
          </cell>
          <cell r="F561">
            <v>0</v>
          </cell>
          <cell r="G561" t="str">
            <v>Contingency</v>
          </cell>
          <cell r="H561">
            <v>9</v>
          </cell>
          <cell r="I561" t="str">
            <v>7660</v>
          </cell>
          <cell r="J561" t="str">
            <v>Texas Center for Infectious Disease</v>
          </cell>
        </row>
        <row r="562">
          <cell r="A562" t="str">
            <v>16-026-TCD</v>
          </cell>
          <cell r="B562" t="str">
            <v>DSHS</v>
          </cell>
          <cell r="C562" t="str">
            <v>Walkway Replacement</v>
          </cell>
          <cell r="D562">
            <v>82175</v>
          </cell>
          <cell r="E562">
            <v>82175</v>
          </cell>
          <cell r="F562">
            <v>82175</v>
          </cell>
          <cell r="G562" t="str">
            <v>Arch. &amp; Eng.</v>
          </cell>
          <cell r="H562">
            <v>2</v>
          </cell>
          <cell r="I562" t="str">
            <v>GR17</v>
          </cell>
          <cell r="J562" t="str">
            <v>Texas Center for Infectious Disease</v>
          </cell>
        </row>
        <row r="563">
          <cell r="A563" t="str">
            <v>16-026-TCD</v>
          </cell>
          <cell r="B563" t="str">
            <v>DSHS</v>
          </cell>
          <cell r="C563" t="str">
            <v>Walkway Replacement</v>
          </cell>
          <cell r="D563">
            <v>19140</v>
          </cell>
          <cell r="E563">
            <v>19140</v>
          </cell>
          <cell r="F563">
            <v>19140</v>
          </cell>
          <cell r="G563" t="str">
            <v>Survey</v>
          </cell>
          <cell r="H563">
            <v>3</v>
          </cell>
          <cell r="I563" t="str">
            <v>GR17</v>
          </cell>
          <cell r="J563" t="str">
            <v>Texas Center for Infectious Disease</v>
          </cell>
        </row>
        <row r="564">
          <cell r="A564" t="str">
            <v>16-026-TCD</v>
          </cell>
          <cell r="B564" t="str">
            <v>DSHS</v>
          </cell>
          <cell r="C564" t="str">
            <v>Walkway Replacement</v>
          </cell>
          <cell r="D564">
            <v>0</v>
          </cell>
          <cell r="E564">
            <v>0</v>
          </cell>
          <cell r="F564">
            <v>0</v>
          </cell>
          <cell r="G564" t="str">
            <v>Agency Admin.</v>
          </cell>
          <cell r="H564">
            <v>6</v>
          </cell>
          <cell r="I564" t="str">
            <v>GR17</v>
          </cell>
          <cell r="J564" t="str">
            <v>Texas Center for Infectious Disease</v>
          </cell>
        </row>
        <row r="565">
          <cell r="A565" t="str">
            <v>16-026-TCD</v>
          </cell>
          <cell r="B565" t="str">
            <v>DSHS</v>
          </cell>
          <cell r="C565" t="str">
            <v>Walkway Replacement</v>
          </cell>
          <cell r="D565">
            <v>656.5</v>
          </cell>
          <cell r="E565">
            <v>656.5</v>
          </cell>
          <cell r="F565">
            <v>0</v>
          </cell>
          <cell r="G565" t="str">
            <v>Other</v>
          </cell>
          <cell r="H565">
            <v>8</v>
          </cell>
          <cell r="I565" t="str">
            <v>GR17</v>
          </cell>
          <cell r="J565" t="str">
            <v>Texas Center for Infectious Disease</v>
          </cell>
        </row>
        <row r="566">
          <cell r="A566" t="str">
            <v>16-026-TCD</v>
          </cell>
          <cell r="B566" t="str">
            <v>DSHS</v>
          </cell>
          <cell r="C566" t="str">
            <v>Walkway Replacement</v>
          </cell>
          <cell r="D566">
            <v>0</v>
          </cell>
          <cell r="E566">
            <v>0</v>
          </cell>
          <cell r="F566">
            <v>0</v>
          </cell>
          <cell r="G566" t="str">
            <v>Contingency</v>
          </cell>
          <cell r="H566">
            <v>9</v>
          </cell>
          <cell r="I566" t="str">
            <v>GR17</v>
          </cell>
          <cell r="J566" t="str">
            <v>Texas Center for Infectious Disease</v>
          </cell>
        </row>
        <row r="567">
          <cell r="A567" t="str">
            <v>16-025-TCD</v>
          </cell>
          <cell r="B567" t="str">
            <v>DSHS</v>
          </cell>
          <cell r="C567" t="str">
            <v>Suicide Prevention (Hardware)</v>
          </cell>
          <cell r="D567">
            <v>0</v>
          </cell>
          <cell r="E567">
            <v>0</v>
          </cell>
          <cell r="F567">
            <v>0</v>
          </cell>
          <cell r="G567" t="str">
            <v>Agency Admin.</v>
          </cell>
          <cell r="H567">
            <v>6</v>
          </cell>
          <cell r="I567" t="str">
            <v>7660</v>
          </cell>
          <cell r="J567" t="str">
            <v>Texas Center for Infectious Disease</v>
          </cell>
        </row>
        <row r="568">
          <cell r="A568" t="str">
            <v>16-025-TCD</v>
          </cell>
          <cell r="B568" t="str">
            <v>DSHS</v>
          </cell>
          <cell r="C568" t="str">
            <v>Suicide Prevention (Hardware)</v>
          </cell>
          <cell r="D568">
            <v>14182.55</v>
          </cell>
          <cell r="E568">
            <v>0</v>
          </cell>
          <cell r="F568">
            <v>0</v>
          </cell>
          <cell r="G568" t="str">
            <v>Contingency</v>
          </cell>
          <cell r="H568">
            <v>9</v>
          </cell>
          <cell r="I568" t="str">
            <v>7660</v>
          </cell>
          <cell r="J568" t="str">
            <v>Texas Center for Infectious Disease</v>
          </cell>
        </row>
        <row r="569">
          <cell r="A569" t="str">
            <v>16-025-TCD</v>
          </cell>
          <cell r="B569" t="str">
            <v>DSHS</v>
          </cell>
          <cell r="C569" t="str">
            <v>Suicide Prevention (Hardware)</v>
          </cell>
          <cell r="D569">
            <v>429800</v>
          </cell>
          <cell r="E569">
            <v>398800</v>
          </cell>
          <cell r="F569">
            <v>376470</v>
          </cell>
          <cell r="G569" t="str">
            <v>Construction</v>
          </cell>
          <cell r="H569">
            <v>1</v>
          </cell>
          <cell r="I569" t="str">
            <v>GR17</v>
          </cell>
          <cell r="J569" t="str">
            <v>Texas Center for Infectious Disease</v>
          </cell>
        </row>
        <row r="570">
          <cell r="A570" t="str">
            <v>16-025-TCD</v>
          </cell>
          <cell r="B570" t="str">
            <v>DSHS</v>
          </cell>
          <cell r="C570" t="str">
            <v>Suicide Prevention (Hardware)</v>
          </cell>
          <cell r="D570">
            <v>42590</v>
          </cell>
          <cell r="E570">
            <v>42590</v>
          </cell>
          <cell r="F570">
            <v>34644.46</v>
          </cell>
          <cell r="G570" t="str">
            <v>Arch. &amp; Eng.</v>
          </cell>
          <cell r="H570">
            <v>2</v>
          </cell>
          <cell r="I570" t="str">
            <v>GR17</v>
          </cell>
          <cell r="J570" t="str">
            <v>Texas Center for Infectious Disease</v>
          </cell>
        </row>
        <row r="571">
          <cell r="A571" t="str">
            <v>16-025-TCD</v>
          </cell>
          <cell r="B571" t="str">
            <v>DSHS</v>
          </cell>
          <cell r="C571" t="str">
            <v>Suicide Prevention (Hardware)</v>
          </cell>
          <cell r="D571">
            <v>2396.46</v>
          </cell>
          <cell r="E571">
            <v>2396.46</v>
          </cell>
          <cell r="F571">
            <v>2396.46</v>
          </cell>
          <cell r="G571" t="str">
            <v>Newspaper</v>
          </cell>
          <cell r="H571">
            <v>5</v>
          </cell>
          <cell r="I571" t="str">
            <v>GR17</v>
          </cell>
          <cell r="J571" t="str">
            <v>Texas Center for Infectious Disease</v>
          </cell>
        </row>
        <row r="572">
          <cell r="A572" t="str">
            <v>16-025-TCD</v>
          </cell>
          <cell r="B572" t="str">
            <v>DSHS</v>
          </cell>
          <cell r="C572" t="str">
            <v>Suicide Prevention (Hardware)</v>
          </cell>
          <cell r="D572">
            <v>0</v>
          </cell>
          <cell r="E572">
            <v>0</v>
          </cell>
          <cell r="F572">
            <v>0</v>
          </cell>
          <cell r="G572" t="str">
            <v>Agency Admin.</v>
          </cell>
          <cell r="H572">
            <v>6</v>
          </cell>
          <cell r="I572" t="str">
            <v>GR17</v>
          </cell>
          <cell r="J572" t="str">
            <v>Texas Center for Infectious Disease</v>
          </cell>
        </row>
        <row r="573">
          <cell r="A573" t="str">
            <v>16-025-TCD</v>
          </cell>
          <cell r="B573" t="str">
            <v>DSHS</v>
          </cell>
          <cell r="C573" t="str">
            <v>Suicide Prevention (Hardware)</v>
          </cell>
          <cell r="D573">
            <v>1128.75</v>
          </cell>
          <cell r="E573">
            <v>1128.75</v>
          </cell>
          <cell r="F573">
            <v>1128.75</v>
          </cell>
          <cell r="G573" t="str">
            <v>Other</v>
          </cell>
          <cell r="H573">
            <v>8</v>
          </cell>
          <cell r="I573" t="str">
            <v>GR17</v>
          </cell>
          <cell r="J573" t="str">
            <v>Texas Center for Infectious Disease</v>
          </cell>
        </row>
        <row r="574">
          <cell r="A574" t="str">
            <v>16-025-TCD</v>
          </cell>
          <cell r="B574" t="str">
            <v>DSHS</v>
          </cell>
          <cell r="C574" t="str">
            <v>Suicide Prevention (Hardware)</v>
          </cell>
          <cell r="D574">
            <v>0</v>
          </cell>
          <cell r="E574">
            <v>0</v>
          </cell>
          <cell r="F574">
            <v>0</v>
          </cell>
          <cell r="G574" t="str">
            <v>Contingency</v>
          </cell>
          <cell r="H574">
            <v>9</v>
          </cell>
          <cell r="I574" t="str">
            <v>GR17</v>
          </cell>
          <cell r="J574" t="str">
            <v>Texas Center for Infectious Disease</v>
          </cell>
        </row>
        <row r="575">
          <cell r="A575" t="str">
            <v>16-024-SAH</v>
          </cell>
          <cell r="B575" t="str">
            <v>DSHS</v>
          </cell>
          <cell r="C575" t="str">
            <v>Roof Repairs and Replacements</v>
          </cell>
          <cell r="D575">
            <v>22871.33</v>
          </cell>
          <cell r="E575">
            <v>22871.33</v>
          </cell>
          <cell r="F575">
            <v>22871.33</v>
          </cell>
          <cell r="G575" t="str">
            <v>Agency Admin.</v>
          </cell>
          <cell r="H575">
            <v>6</v>
          </cell>
          <cell r="I575" t="str">
            <v>7660</v>
          </cell>
          <cell r="J575" t="str">
            <v>San Antonio State Hospital</v>
          </cell>
        </row>
        <row r="576">
          <cell r="A576" t="str">
            <v>16-024-SAH</v>
          </cell>
          <cell r="B576" t="str">
            <v>DSHS</v>
          </cell>
          <cell r="C576" t="str">
            <v>Roof Repairs and Replacements</v>
          </cell>
          <cell r="D576">
            <v>8886.42</v>
          </cell>
          <cell r="E576">
            <v>0</v>
          </cell>
          <cell r="F576">
            <v>0</v>
          </cell>
          <cell r="G576" t="str">
            <v>Contingency</v>
          </cell>
          <cell r="H576">
            <v>9</v>
          </cell>
          <cell r="I576" t="str">
            <v>7660</v>
          </cell>
          <cell r="J576" t="str">
            <v>San Antonio State Hospital</v>
          </cell>
        </row>
        <row r="577">
          <cell r="A577" t="str">
            <v>16-024-SAH</v>
          </cell>
          <cell r="B577" t="str">
            <v>DSHS</v>
          </cell>
          <cell r="C577" t="str">
            <v>Roof Repairs and Replacements</v>
          </cell>
          <cell r="D577">
            <v>411260</v>
          </cell>
          <cell r="E577">
            <v>381260</v>
          </cell>
          <cell r="F577">
            <v>381260</v>
          </cell>
          <cell r="G577" t="str">
            <v>Construction</v>
          </cell>
          <cell r="H577">
            <v>1</v>
          </cell>
          <cell r="I577" t="str">
            <v>GR17</v>
          </cell>
          <cell r="J577" t="str">
            <v>San Antonio State Hospital</v>
          </cell>
        </row>
        <row r="578">
          <cell r="A578" t="str">
            <v>16-024-SAH</v>
          </cell>
          <cell r="B578" t="str">
            <v>DSHS</v>
          </cell>
          <cell r="C578" t="str">
            <v>Roof Repairs and Replacements</v>
          </cell>
          <cell r="D578">
            <v>45751.199999999997</v>
          </cell>
          <cell r="E578">
            <v>45751.199999999997</v>
          </cell>
          <cell r="F578">
            <v>40279.35</v>
          </cell>
          <cell r="G578" t="str">
            <v>Arch. &amp; Eng.</v>
          </cell>
          <cell r="H578">
            <v>2</v>
          </cell>
          <cell r="I578" t="str">
            <v>GR17</v>
          </cell>
          <cell r="J578" t="str">
            <v>San Antonio State Hospital</v>
          </cell>
        </row>
        <row r="579">
          <cell r="A579" t="str">
            <v>16-024-SAH</v>
          </cell>
          <cell r="B579" t="str">
            <v>DSHS</v>
          </cell>
          <cell r="C579" t="str">
            <v>Roof Repairs and Replacements</v>
          </cell>
          <cell r="D579">
            <v>1974.08</v>
          </cell>
          <cell r="E579">
            <v>1974.08</v>
          </cell>
          <cell r="F579">
            <v>1974.08</v>
          </cell>
          <cell r="G579" t="str">
            <v>Newspaper</v>
          </cell>
          <cell r="H579">
            <v>5</v>
          </cell>
          <cell r="I579" t="str">
            <v>GR17</v>
          </cell>
          <cell r="J579" t="str">
            <v>San Antonio State Hospital</v>
          </cell>
        </row>
        <row r="580">
          <cell r="A580" t="str">
            <v>16-024-SAH</v>
          </cell>
          <cell r="B580" t="str">
            <v>DSHS</v>
          </cell>
          <cell r="C580" t="str">
            <v>Roof Repairs and Replacements</v>
          </cell>
          <cell r="D580">
            <v>0</v>
          </cell>
          <cell r="E580">
            <v>0</v>
          </cell>
          <cell r="F580">
            <v>0</v>
          </cell>
          <cell r="G580" t="str">
            <v>Agency Admin.</v>
          </cell>
          <cell r="H580">
            <v>6</v>
          </cell>
          <cell r="I580" t="str">
            <v>GR17</v>
          </cell>
          <cell r="J580" t="str">
            <v>San Antonio State Hospital</v>
          </cell>
        </row>
        <row r="581">
          <cell r="A581" t="str">
            <v>16-024-SAH</v>
          </cell>
          <cell r="B581" t="str">
            <v>DSHS</v>
          </cell>
          <cell r="C581" t="str">
            <v>Roof Repairs and Replacements</v>
          </cell>
          <cell r="D581">
            <v>5570</v>
          </cell>
          <cell r="E581">
            <v>5570</v>
          </cell>
          <cell r="F581">
            <v>0</v>
          </cell>
          <cell r="G581" t="str">
            <v>Other</v>
          </cell>
          <cell r="H581">
            <v>8</v>
          </cell>
          <cell r="I581" t="str">
            <v>GR17</v>
          </cell>
          <cell r="J581" t="str">
            <v>San Antonio State Hospital</v>
          </cell>
        </row>
        <row r="582">
          <cell r="A582" t="str">
            <v>16-024-SAH</v>
          </cell>
          <cell r="B582" t="str">
            <v>DSHS</v>
          </cell>
          <cell r="C582" t="str">
            <v>Roof Repairs and Replacements</v>
          </cell>
          <cell r="D582">
            <v>0</v>
          </cell>
          <cell r="E582">
            <v>0</v>
          </cell>
          <cell r="F582">
            <v>0</v>
          </cell>
          <cell r="G582" t="str">
            <v>Contingency</v>
          </cell>
          <cell r="H582">
            <v>9</v>
          </cell>
          <cell r="I582" t="str">
            <v>GR17</v>
          </cell>
          <cell r="J582" t="str">
            <v>San Antonio State Hospital</v>
          </cell>
        </row>
        <row r="583">
          <cell r="A583" t="str">
            <v>16-023-SAH</v>
          </cell>
          <cell r="B583" t="str">
            <v>DSHS</v>
          </cell>
          <cell r="C583" t="str">
            <v>HVAC, Transformer &amp; Piping Replacement; Fire Alarm Installation</v>
          </cell>
          <cell r="D583">
            <v>2033.07</v>
          </cell>
          <cell r="E583">
            <v>2033.07</v>
          </cell>
          <cell r="F583">
            <v>2033.07</v>
          </cell>
          <cell r="G583" t="str">
            <v>Newspaper</v>
          </cell>
          <cell r="H583">
            <v>5</v>
          </cell>
          <cell r="I583" t="str">
            <v>7660</v>
          </cell>
          <cell r="J583" t="str">
            <v>San Antonio State Hospital</v>
          </cell>
        </row>
        <row r="584">
          <cell r="A584" t="str">
            <v>16-023-SAH</v>
          </cell>
          <cell r="B584" t="str">
            <v>DSHS</v>
          </cell>
          <cell r="C584" t="str">
            <v>HVAC, Transformer &amp; Piping Replacement; Fire Alarm Installation</v>
          </cell>
          <cell r="D584">
            <v>472884.87</v>
          </cell>
          <cell r="E584">
            <v>0</v>
          </cell>
          <cell r="F584">
            <v>0</v>
          </cell>
          <cell r="G584" t="str">
            <v>Contingency</v>
          </cell>
          <cell r="H584">
            <v>9</v>
          </cell>
          <cell r="I584" t="str">
            <v>7660</v>
          </cell>
          <cell r="J584" t="str">
            <v>San Antonio State Hospital</v>
          </cell>
        </row>
        <row r="585">
          <cell r="A585" t="str">
            <v>16-023-SAH</v>
          </cell>
          <cell r="B585" t="str">
            <v>DSHS</v>
          </cell>
          <cell r="C585" t="str">
            <v>HVAC, Transformer &amp; Piping Replacement; Fire Alarm Installation</v>
          </cell>
          <cell r="D585">
            <v>34710</v>
          </cell>
          <cell r="E585">
            <v>34710</v>
          </cell>
          <cell r="F585">
            <v>20826</v>
          </cell>
          <cell r="G585" t="str">
            <v>Arch. &amp; Eng.</v>
          </cell>
          <cell r="H585">
            <v>2</v>
          </cell>
          <cell r="I585" t="str">
            <v>GR17</v>
          </cell>
          <cell r="J585" t="str">
            <v>San Antonio State Hospital</v>
          </cell>
        </row>
        <row r="586">
          <cell r="A586" t="str">
            <v>16-023-SAH</v>
          </cell>
          <cell r="B586" t="str">
            <v>DSHS</v>
          </cell>
          <cell r="C586" t="str">
            <v>HVAC, Transformer &amp; Piping Replacement; Fire Alarm Installation</v>
          </cell>
          <cell r="D586">
            <v>1500</v>
          </cell>
          <cell r="E586">
            <v>1500</v>
          </cell>
          <cell r="F586">
            <v>1500</v>
          </cell>
          <cell r="G586" t="str">
            <v>Survey</v>
          </cell>
          <cell r="H586">
            <v>3</v>
          </cell>
          <cell r="I586" t="str">
            <v>GR17</v>
          </cell>
          <cell r="J586" t="str">
            <v>San Antonio State Hospital</v>
          </cell>
        </row>
        <row r="587">
          <cell r="A587" t="str">
            <v>16-023-SAH</v>
          </cell>
          <cell r="B587" t="str">
            <v>DSHS</v>
          </cell>
          <cell r="C587" t="str">
            <v>HVAC, Transformer &amp; Piping Replacement; Fire Alarm Installation</v>
          </cell>
          <cell r="D587">
            <v>0</v>
          </cell>
          <cell r="E587">
            <v>0</v>
          </cell>
          <cell r="F587">
            <v>0</v>
          </cell>
          <cell r="G587" t="str">
            <v>Agency Admin.</v>
          </cell>
          <cell r="H587">
            <v>6</v>
          </cell>
          <cell r="I587" t="str">
            <v>GR17</v>
          </cell>
          <cell r="J587" t="str">
            <v>San Antonio State Hospital</v>
          </cell>
        </row>
        <row r="588">
          <cell r="A588" t="str">
            <v>16-023-SAH</v>
          </cell>
          <cell r="B588" t="str">
            <v>DSHS</v>
          </cell>
          <cell r="C588" t="str">
            <v>HVAC, Transformer &amp; Piping Replacement; Fire Alarm Installation</v>
          </cell>
          <cell r="D588">
            <v>975</v>
          </cell>
          <cell r="E588">
            <v>975</v>
          </cell>
          <cell r="F588">
            <v>0</v>
          </cell>
          <cell r="G588" t="str">
            <v>Other</v>
          </cell>
          <cell r="H588">
            <v>8</v>
          </cell>
          <cell r="I588" t="str">
            <v>GR17</v>
          </cell>
          <cell r="J588" t="str">
            <v>San Antonio State Hospital</v>
          </cell>
        </row>
        <row r="589">
          <cell r="A589" t="str">
            <v>16-023-SAH</v>
          </cell>
          <cell r="B589" t="str">
            <v>DSHS</v>
          </cell>
          <cell r="C589" t="str">
            <v>HVAC, Transformer &amp; Piping Replacement; Fire Alarm Installation</v>
          </cell>
          <cell r="D589">
            <v>0</v>
          </cell>
          <cell r="E589">
            <v>0</v>
          </cell>
          <cell r="F589">
            <v>0</v>
          </cell>
          <cell r="G589" t="str">
            <v>Contingency</v>
          </cell>
          <cell r="H589">
            <v>9</v>
          </cell>
          <cell r="I589" t="str">
            <v>GR17</v>
          </cell>
          <cell r="J589" t="str">
            <v>San Antonio State Hospital</v>
          </cell>
        </row>
        <row r="590">
          <cell r="A590" t="str">
            <v>16-022-SAH</v>
          </cell>
          <cell r="B590" t="str">
            <v>DSHS</v>
          </cell>
          <cell r="C590" t="str">
            <v>Foundation Repair</v>
          </cell>
          <cell r="D590">
            <v>0</v>
          </cell>
          <cell r="E590">
            <v>0</v>
          </cell>
          <cell r="F590">
            <v>0</v>
          </cell>
          <cell r="G590" t="str">
            <v>Arch. &amp; Eng.</v>
          </cell>
          <cell r="H590">
            <v>2</v>
          </cell>
          <cell r="I590" t="str">
            <v>GR17</v>
          </cell>
          <cell r="J590" t="str">
            <v>San Antonio State Hospital</v>
          </cell>
        </row>
        <row r="591">
          <cell r="A591" t="str">
            <v>16-022-SAH</v>
          </cell>
          <cell r="B591" t="str">
            <v>DSHS</v>
          </cell>
          <cell r="C591" t="str">
            <v>Foundation Repair</v>
          </cell>
          <cell r="D591">
            <v>56290</v>
          </cell>
          <cell r="E591">
            <v>56290</v>
          </cell>
          <cell r="F591">
            <v>56290</v>
          </cell>
          <cell r="G591" t="str">
            <v>Survey</v>
          </cell>
          <cell r="H591">
            <v>3</v>
          </cell>
          <cell r="I591" t="str">
            <v>GR17</v>
          </cell>
          <cell r="J591" t="str">
            <v>San Antonio State Hospital</v>
          </cell>
        </row>
        <row r="592">
          <cell r="A592" t="str">
            <v>16-022-SAH</v>
          </cell>
          <cell r="B592" t="str">
            <v>DSHS</v>
          </cell>
          <cell r="C592" t="str">
            <v>Foundation Repair</v>
          </cell>
          <cell r="D592">
            <v>2962.63</v>
          </cell>
          <cell r="E592">
            <v>2962.63</v>
          </cell>
          <cell r="F592">
            <v>2962.63</v>
          </cell>
          <cell r="G592" t="str">
            <v>Agency Admin.</v>
          </cell>
          <cell r="H592">
            <v>6</v>
          </cell>
          <cell r="I592" t="str">
            <v>GR17</v>
          </cell>
          <cell r="J592" t="str">
            <v>San Antonio State Hospital</v>
          </cell>
        </row>
        <row r="593">
          <cell r="A593" t="str">
            <v>16-022-SAH</v>
          </cell>
          <cell r="B593" t="str">
            <v>DSHS</v>
          </cell>
          <cell r="C593" t="str">
            <v>Foundation Repair</v>
          </cell>
          <cell r="D593">
            <v>0</v>
          </cell>
          <cell r="E593">
            <v>0</v>
          </cell>
          <cell r="F593">
            <v>0</v>
          </cell>
          <cell r="G593" t="str">
            <v>Contingency</v>
          </cell>
          <cell r="H593">
            <v>9</v>
          </cell>
          <cell r="I593" t="str">
            <v>GR17</v>
          </cell>
          <cell r="J593" t="str">
            <v>San Antonio State Hospital</v>
          </cell>
        </row>
        <row r="594">
          <cell r="A594" t="str">
            <v>16-021-SAH</v>
          </cell>
          <cell r="B594" t="str">
            <v>DSHS</v>
          </cell>
          <cell r="C594" t="str">
            <v>Elevator &amp; ADA Bathroom Renovations</v>
          </cell>
          <cell r="D594">
            <v>0</v>
          </cell>
          <cell r="E594">
            <v>0</v>
          </cell>
          <cell r="F594">
            <v>0</v>
          </cell>
          <cell r="G594" t="str">
            <v>Agency Admin.</v>
          </cell>
          <cell r="H594">
            <v>6</v>
          </cell>
          <cell r="I594" t="str">
            <v>7660</v>
          </cell>
          <cell r="J594" t="str">
            <v>San Antonio State Hospital</v>
          </cell>
        </row>
        <row r="595">
          <cell r="A595" t="str">
            <v>16-021-SAH</v>
          </cell>
          <cell r="B595" t="str">
            <v>DSHS</v>
          </cell>
          <cell r="C595" t="str">
            <v>Elevator &amp; ADA Bathroom Renovations</v>
          </cell>
          <cell r="D595">
            <v>5448.68</v>
          </cell>
          <cell r="E595">
            <v>0</v>
          </cell>
          <cell r="F595">
            <v>0</v>
          </cell>
          <cell r="G595" t="str">
            <v>Contingency</v>
          </cell>
          <cell r="H595">
            <v>9</v>
          </cell>
          <cell r="I595" t="str">
            <v>7660</v>
          </cell>
          <cell r="J595" t="str">
            <v>San Antonio State Hospital</v>
          </cell>
        </row>
        <row r="596">
          <cell r="A596" t="str">
            <v>16-021-SAH</v>
          </cell>
          <cell r="B596" t="str">
            <v>DSHS</v>
          </cell>
          <cell r="C596" t="str">
            <v>Elevator &amp; ADA Bathroom Renovations</v>
          </cell>
          <cell r="D596">
            <v>296360</v>
          </cell>
          <cell r="E596">
            <v>276360</v>
          </cell>
          <cell r="F596">
            <v>94366.8</v>
          </cell>
          <cell r="G596" t="str">
            <v>Construction</v>
          </cell>
          <cell r="H596">
            <v>1</v>
          </cell>
          <cell r="I596" t="str">
            <v>GR17</v>
          </cell>
          <cell r="J596" t="str">
            <v>San Antonio State Hospital</v>
          </cell>
        </row>
        <row r="597">
          <cell r="A597" t="str">
            <v>16-021-SAH</v>
          </cell>
          <cell r="B597" t="str">
            <v>DSHS</v>
          </cell>
          <cell r="C597" t="str">
            <v>Elevator &amp; ADA Bathroom Renovations</v>
          </cell>
          <cell r="D597">
            <v>58350</v>
          </cell>
          <cell r="E597">
            <v>58350</v>
          </cell>
          <cell r="F597">
            <v>43029.47</v>
          </cell>
          <cell r="G597" t="str">
            <v>Arch. &amp; Eng.</v>
          </cell>
          <cell r="H597">
            <v>2</v>
          </cell>
          <cell r="I597" t="str">
            <v>GR17</v>
          </cell>
          <cell r="J597" t="str">
            <v>San Antonio State Hospital</v>
          </cell>
        </row>
        <row r="598">
          <cell r="A598" t="str">
            <v>16-021-SAH</v>
          </cell>
          <cell r="B598" t="str">
            <v>DSHS</v>
          </cell>
          <cell r="C598" t="str">
            <v>Elevator &amp; ADA Bathroom Renovations</v>
          </cell>
          <cell r="D598">
            <v>2367.89</v>
          </cell>
          <cell r="E598">
            <v>2367.89</v>
          </cell>
          <cell r="F598">
            <v>2367.89</v>
          </cell>
          <cell r="G598" t="str">
            <v>Newspaper</v>
          </cell>
          <cell r="H598">
            <v>5</v>
          </cell>
          <cell r="I598" t="str">
            <v>GR17</v>
          </cell>
          <cell r="J598" t="str">
            <v>San Antonio State Hospital</v>
          </cell>
        </row>
        <row r="599">
          <cell r="A599" t="str">
            <v>16-021-SAH</v>
          </cell>
          <cell r="B599" t="str">
            <v>DSHS</v>
          </cell>
          <cell r="C599" t="str">
            <v>Elevator &amp; ADA Bathroom Renovations</v>
          </cell>
          <cell r="D599">
            <v>0</v>
          </cell>
          <cell r="E599">
            <v>0</v>
          </cell>
          <cell r="F599">
            <v>0</v>
          </cell>
          <cell r="G599" t="str">
            <v>Agency Admin.</v>
          </cell>
          <cell r="H599">
            <v>6</v>
          </cell>
          <cell r="I599" t="str">
            <v>GR17</v>
          </cell>
          <cell r="J599" t="str">
            <v>San Antonio State Hospital</v>
          </cell>
        </row>
        <row r="600">
          <cell r="A600" t="str">
            <v>16-021-SAH</v>
          </cell>
          <cell r="B600" t="str">
            <v>DSHS</v>
          </cell>
          <cell r="C600" t="str">
            <v>Elevator &amp; ADA Bathroom Renovations</v>
          </cell>
          <cell r="D600">
            <v>1129</v>
          </cell>
          <cell r="E600">
            <v>1129</v>
          </cell>
          <cell r="F600">
            <v>1129</v>
          </cell>
          <cell r="G600" t="str">
            <v>Other</v>
          </cell>
          <cell r="H600">
            <v>8</v>
          </cell>
          <cell r="I600" t="str">
            <v>GR17</v>
          </cell>
          <cell r="J600" t="str">
            <v>San Antonio State Hospital</v>
          </cell>
        </row>
        <row r="601">
          <cell r="A601" t="str">
            <v>16-021-SAH</v>
          </cell>
          <cell r="B601" t="str">
            <v>DSHS</v>
          </cell>
          <cell r="C601" t="str">
            <v>Elevator &amp; ADA Bathroom Renovations</v>
          </cell>
          <cell r="D601">
            <v>0</v>
          </cell>
          <cell r="E601">
            <v>0</v>
          </cell>
          <cell r="F601">
            <v>0</v>
          </cell>
          <cell r="G601" t="str">
            <v>Contingency</v>
          </cell>
          <cell r="H601">
            <v>9</v>
          </cell>
          <cell r="I601" t="str">
            <v>GR17</v>
          </cell>
          <cell r="J601" t="str">
            <v>San Antonio State Hospital</v>
          </cell>
        </row>
        <row r="602">
          <cell r="A602" t="str">
            <v>16-020-RSH</v>
          </cell>
          <cell r="B602" t="str">
            <v>DSHS</v>
          </cell>
          <cell r="C602" t="str">
            <v>Electrical System Replacement</v>
          </cell>
          <cell r="D602">
            <v>6030</v>
          </cell>
          <cell r="E602">
            <v>6030</v>
          </cell>
          <cell r="F602">
            <v>6030</v>
          </cell>
          <cell r="G602" t="str">
            <v>Arch. &amp; Eng.</v>
          </cell>
          <cell r="H602">
            <v>2</v>
          </cell>
          <cell r="I602" t="str">
            <v>GR17</v>
          </cell>
          <cell r="J602" t="str">
            <v>Rusk State Hospital</v>
          </cell>
        </row>
        <row r="603">
          <cell r="A603" t="str">
            <v>16-020-RSH</v>
          </cell>
          <cell r="B603" t="str">
            <v>DSHS</v>
          </cell>
          <cell r="C603" t="str">
            <v>Electrical System Replacement</v>
          </cell>
          <cell r="D603">
            <v>4800</v>
          </cell>
          <cell r="E603">
            <v>4800</v>
          </cell>
          <cell r="F603">
            <v>4800</v>
          </cell>
          <cell r="G603" t="str">
            <v>Site Survey</v>
          </cell>
          <cell r="H603">
            <v>3</v>
          </cell>
          <cell r="I603" t="str">
            <v>GR17</v>
          </cell>
          <cell r="J603" t="str">
            <v>Rusk State Hospital</v>
          </cell>
        </row>
        <row r="604">
          <cell r="A604" t="str">
            <v>16-020-RSH</v>
          </cell>
          <cell r="B604" t="str">
            <v>DSHS</v>
          </cell>
          <cell r="C604" t="str">
            <v>Electrical System Replacement</v>
          </cell>
          <cell r="D604">
            <v>570</v>
          </cell>
          <cell r="E604">
            <v>570</v>
          </cell>
          <cell r="F604">
            <v>570</v>
          </cell>
          <cell r="G604" t="str">
            <v>Agency Admin.</v>
          </cell>
          <cell r="H604">
            <v>6</v>
          </cell>
          <cell r="I604" t="str">
            <v>GR17</v>
          </cell>
          <cell r="J604" t="str">
            <v>Rusk State Hospital</v>
          </cell>
        </row>
        <row r="605">
          <cell r="A605" t="str">
            <v>16-020-RSH</v>
          </cell>
          <cell r="B605" t="str">
            <v>DSHS</v>
          </cell>
          <cell r="C605" t="str">
            <v>Electrical System Replacement</v>
          </cell>
          <cell r="D605">
            <v>0</v>
          </cell>
          <cell r="E605">
            <v>0</v>
          </cell>
          <cell r="F605">
            <v>0</v>
          </cell>
          <cell r="G605" t="str">
            <v>Contingency</v>
          </cell>
          <cell r="H605">
            <v>9</v>
          </cell>
          <cell r="I605" t="str">
            <v>GR17</v>
          </cell>
          <cell r="J605" t="str">
            <v>Rusk State Hospital</v>
          </cell>
        </row>
        <row r="606">
          <cell r="A606" t="str">
            <v>16-019-RSH</v>
          </cell>
          <cell r="B606" t="str">
            <v>DSHS</v>
          </cell>
          <cell r="C606" t="str">
            <v>Building Façade Replacement</v>
          </cell>
          <cell r="D606">
            <v>0</v>
          </cell>
          <cell r="E606">
            <v>0</v>
          </cell>
          <cell r="F606">
            <v>0</v>
          </cell>
          <cell r="G606" t="str">
            <v>Agency Admin.</v>
          </cell>
          <cell r="H606">
            <v>6</v>
          </cell>
          <cell r="I606" t="str">
            <v>7660</v>
          </cell>
          <cell r="J606" t="str">
            <v>Rusk State Hospital</v>
          </cell>
        </row>
        <row r="607">
          <cell r="A607" t="str">
            <v>16-019-RSH</v>
          </cell>
          <cell r="B607" t="str">
            <v>DSHS</v>
          </cell>
          <cell r="C607" t="str">
            <v>Building Façade Replacement</v>
          </cell>
          <cell r="D607">
            <v>0</v>
          </cell>
          <cell r="E607">
            <v>0</v>
          </cell>
          <cell r="F607">
            <v>0</v>
          </cell>
          <cell r="G607" t="str">
            <v>Contingency</v>
          </cell>
          <cell r="H607">
            <v>9</v>
          </cell>
          <cell r="I607" t="str">
            <v>7660</v>
          </cell>
          <cell r="J607" t="str">
            <v>Rusk State Hospital</v>
          </cell>
        </row>
        <row r="608">
          <cell r="A608" t="str">
            <v>16-019-RSH</v>
          </cell>
          <cell r="B608" t="str">
            <v>DSHS</v>
          </cell>
          <cell r="C608" t="str">
            <v>Building Façade Replacement</v>
          </cell>
          <cell r="D608">
            <v>11712</v>
          </cell>
          <cell r="E608">
            <v>11712</v>
          </cell>
          <cell r="F608">
            <v>11712</v>
          </cell>
          <cell r="G608" t="str">
            <v>Arch. &amp; Eng.</v>
          </cell>
          <cell r="H608">
            <v>2</v>
          </cell>
          <cell r="I608" t="str">
            <v>GR17</v>
          </cell>
          <cell r="J608" t="str">
            <v>Rusk State Hospital</v>
          </cell>
        </row>
        <row r="609">
          <cell r="A609" t="str">
            <v>16-019-RSH</v>
          </cell>
          <cell r="B609" t="str">
            <v>DSHS</v>
          </cell>
          <cell r="C609" t="str">
            <v>Building Façade Replacement</v>
          </cell>
          <cell r="D609">
            <v>9808</v>
          </cell>
          <cell r="E609">
            <v>9808</v>
          </cell>
          <cell r="F609">
            <v>9808</v>
          </cell>
          <cell r="G609" t="str">
            <v>Site Survey</v>
          </cell>
          <cell r="H609">
            <v>3</v>
          </cell>
          <cell r="I609" t="str">
            <v>GR17</v>
          </cell>
          <cell r="J609" t="str">
            <v>Rusk State Hospital</v>
          </cell>
        </row>
        <row r="610">
          <cell r="A610" t="str">
            <v>16-019-RSH</v>
          </cell>
          <cell r="B610" t="str">
            <v>DSHS</v>
          </cell>
          <cell r="C610" t="str">
            <v>Building Façade Replacement</v>
          </cell>
          <cell r="D610">
            <v>0</v>
          </cell>
          <cell r="E610">
            <v>0</v>
          </cell>
          <cell r="F610">
            <v>0</v>
          </cell>
          <cell r="G610" t="str">
            <v>Agency Admin.</v>
          </cell>
          <cell r="H610">
            <v>6</v>
          </cell>
          <cell r="I610" t="str">
            <v>GR17</v>
          </cell>
          <cell r="J610" t="str">
            <v>Rusk State Hospital</v>
          </cell>
        </row>
        <row r="611">
          <cell r="A611" t="str">
            <v>16-019-RSH</v>
          </cell>
          <cell r="B611" t="str">
            <v>DSHS</v>
          </cell>
          <cell r="C611" t="str">
            <v>Building Façade Replacement</v>
          </cell>
          <cell r="D611">
            <v>0</v>
          </cell>
          <cell r="E611">
            <v>0</v>
          </cell>
          <cell r="F611">
            <v>0</v>
          </cell>
          <cell r="G611" t="str">
            <v>Contingency</v>
          </cell>
          <cell r="H611">
            <v>9</v>
          </cell>
          <cell r="I611" t="str">
            <v>GR17</v>
          </cell>
          <cell r="J611" t="str">
            <v>Rusk State Hospital</v>
          </cell>
        </row>
        <row r="612">
          <cell r="A612" t="str">
            <v>16-018-RSH</v>
          </cell>
          <cell r="B612" t="str">
            <v>HHSC</v>
          </cell>
          <cell r="C612" t="str">
            <v>Fire Escape &amp; Wall Replacement</v>
          </cell>
          <cell r="D612">
            <v>744917</v>
          </cell>
          <cell r="E612">
            <v>0</v>
          </cell>
          <cell r="F612">
            <v>0</v>
          </cell>
          <cell r="G612" t="str">
            <v>Contingency</v>
          </cell>
          <cell r="H612">
            <v>9</v>
          </cell>
          <cell r="I612" t="str">
            <v>ESF18B</v>
          </cell>
          <cell r="J612" t="str">
            <v>Rusk State Hospital</v>
          </cell>
        </row>
        <row r="613">
          <cell r="A613" t="str">
            <v>16-018-RSH</v>
          </cell>
          <cell r="B613" t="str">
            <v>HHSC</v>
          </cell>
          <cell r="C613" t="str">
            <v>Fire Escape &amp; Wall Replacement</v>
          </cell>
          <cell r="D613">
            <v>744917</v>
          </cell>
          <cell r="E613">
            <v>0</v>
          </cell>
          <cell r="F613">
            <v>0</v>
          </cell>
          <cell r="G613" t="str">
            <v>Contingency</v>
          </cell>
          <cell r="H613">
            <v>9</v>
          </cell>
          <cell r="I613" t="str">
            <v>ESF19B</v>
          </cell>
          <cell r="J613" t="str">
            <v>Rusk State Hospital</v>
          </cell>
        </row>
        <row r="614">
          <cell r="A614" t="str">
            <v>16-018-RSH</v>
          </cell>
          <cell r="B614" t="str">
            <v>DSHS</v>
          </cell>
          <cell r="C614" t="str">
            <v>Fire Escape &amp; Wall Replacement</v>
          </cell>
          <cell r="D614">
            <v>0</v>
          </cell>
          <cell r="E614">
            <v>0</v>
          </cell>
          <cell r="F614">
            <v>0</v>
          </cell>
          <cell r="G614" t="str">
            <v>Construction</v>
          </cell>
          <cell r="H614">
            <v>1</v>
          </cell>
          <cell r="I614" t="str">
            <v>GR17</v>
          </cell>
          <cell r="J614" t="str">
            <v>Rusk State Hospital</v>
          </cell>
        </row>
        <row r="615">
          <cell r="A615" t="str">
            <v>16-018-RSH</v>
          </cell>
          <cell r="B615" t="str">
            <v>DSHS</v>
          </cell>
          <cell r="C615" t="str">
            <v>Fire Escape &amp; Wall Replacement</v>
          </cell>
          <cell r="D615">
            <v>168287</v>
          </cell>
          <cell r="E615">
            <v>168287</v>
          </cell>
          <cell r="F615">
            <v>0</v>
          </cell>
          <cell r="G615" t="str">
            <v>Arch. &amp; Eng.</v>
          </cell>
          <cell r="H615">
            <v>2</v>
          </cell>
          <cell r="I615" t="str">
            <v>GR17</v>
          </cell>
          <cell r="J615" t="str">
            <v>Rusk State Hospital</v>
          </cell>
        </row>
        <row r="616">
          <cell r="A616" t="str">
            <v>16-018-RSH</v>
          </cell>
          <cell r="B616" t="str">
            <v>DSHS</v>
          </cell>
          <cell r="C616" t="str">
            <v>Fire Escape &amp; Wall Replacement</v>
          </cell>
          <cell r="D616">
            <v>19013</v>
          </cell>
          <cell r="E616">
            <v>19013</v>
          </cell>
          <cell r="F616">
            <v>19013</v>
          </cell>
          <cell r="G616" t="str">
            <v>Survey</v>
          </cell>
          <cell r="H616">
            <v>3</v>
          </cell>
          <cell r="I616" t="str">
            <v>GR17</v>
          </cell>
          <cell r="J616" t="str">
            <v>Rusk State Hospital</v>
          </cell>
        </row>
        <row r="617">
          <cell r="A617" t="str">
            <v>16-018-RSH</v>
          </cell>
          <cell r="B617" t="str">
            <v>DSHS</v>
          </cell>
          <cell r="C617" t="str">
            <v>Fire Escape &amp; Wall Replacement</v>
          </cell>
          <cell r="D617">
            <v>0</v>
          </cell>
          <cell r="E617">
            <v>0</v>
          </cell>
          <cell r="F617">
            <v>0</v>
          </cell>
          <cell r="G617" t="str">
            <v>Newspaper</v>
          </cell>
          <cell r="H617">
            <v>5</v>
          </cell>
          <cell r="I617" t="str">
            <v>GR17</v>
          </cell>
          <cell r="J617" t="str">
            <v>Rusk State Hospital</v>
          </cell>
        </row>
        <row r="618">
          <cell r="A618" t="str">
            <v>16-018-RSH</v>
          </cell>
          <cell r="B618" t="str">
            <v>DSHS</v>
          </cell>
          <cell r="C618" t="str">
            <v>Fire Escape &amp; Wall Replacement</v>
          </cell>
          <cell r="D618">
            <v>0</v>
          </cell>
          <cell r="E618">
            <v>0</v>
          </cell>
          <cell r="F618">
            <v>0</v>
          </cell>
          <cell r="G618" t="str">
            <v>Agency Admin.</v>
          </cell>
          <cell r="H618">
            <v>6</v>
          </cell>
          <cell r="I618" t="str">
            <v>GR17</v>
          </cell>
          <cell r="J618" t="str">
            <v>Rusk State Hospital</v>
          </cell>
        </row>
        <row r="619">
          <cell r="A619" t="str">
            <v>16-018-RSH</v>
          </cell>
          <cell r="B619" t="str">
            <v>DSHS</v>
          </cell>
          <cell r="C619" t="str">
            <v>Fire Escape &amp; Wall Replacement</v>
          </cell>
          <cell r="D619">
            <v>1837.5</v>
          </cell>
          <cell r="E619">
            <v>1837.5</v>
          </cell>
          <cell r="F619">
            <v>0</v>
          </cell>
          <cell r="G619" t="str">
            <v>Other</v>
          </cell>
          <cell r="H619">
            <v>8</v>
          </cell>
          <cell r="I619" t="str">
            <v>GR17</v>
          </cell>
          <cell r="J619" t="str">
            <v>Rusk State Hospital</v>
          </cell>
        </row>
        <row r="620">
          <cell r="A620" t="str">
            <v>16-018-RSH</v>
          </cell>
          <cell r="B620" t="str">
            <v>DSHS</v>
          </cell>
          <cell r="C620" t="str">
            <v>Fire Escape &amp; Wall Replacement</v>
          </cell>
          <cell r="D620">
            <v>0</v>
          </cell>
          <cell r="E620">
            <v>0</v>
          </cell>
          <cell r="F620">
            <v>0</v>
          </cell>
          <cell r="G620" t="str">
            <v>Contingency</v>
          </cell>
          <cell r="H620">
            <v>9</v>
          </cell>
          <cell r="I620" t="str">
            <v>GR17</v>
          </cell>
          <cell r="J620" t="str">
            <v>Rusk State Hospital</v>
          </cell>
        </row>
        <row r="621">
          <cell r="A621" t="str">
            <v>16-017-RSC</v>
          </cell>
          <cell r="B621" t="str">
            <v>DSHS</v>
          </cell>
          <cell r="C621" t="str">
            <v>HVAC System Replacement</v>
          </cell>
          <cell r="D621">
            <v>0</v>
          </cell>
          <cell r="E621">
            <v>0</v>
          </cell>
          <cell r="F621">
            <v>0</v>
          </cell>
          <cell r="G621" t="str">
            <v>Agency Admin.</v>
          </cell>
          <cell r="H621">
            <v>6</v>
          </cell>
          <cell r="I621" t="str">
            <v>7660</v>
          </cell>
          <cell r="J621" t="str">
            <v>Rio Grande State Center</v>
          </cell>
        </row>
        <row r="622">
          <cell r="A622" t="str">
            <v>16-017-RSC</v>
          </cell>
          <cell r="B622" t="str">
            <v>DSHS</v>
          </cell>
          <cell r="C622" t="str">
            <v>HVAC System Replacement</v>
          </cell>
          <cell r="D622">
            <v>73364.44</v>
          </cell>
          <cell r="E622">
            <v>0</v>
          </cell>
          <cell r="F622">
            <v>0</v>
          </cell>
          <cell r="G622" t="str">
            <v>Contingency</v>
          </cell>
          <cell r="H622">
            <v>9</v>
          </cell>
          <cell r="I622" t="str">
            <v>7660</v>
          </cell>
          <cell r="J622" t="str">
            <v>Rio Grande State Center</v>
          </cell>
        </row>
        <row r="623">
          <cell r="A623" t="str">
            <v>16-017-RSC</v>
          </cell>
          <cell r="B623" t="str">
            <v>DSHS</v>
          </cell>
          <cell r="C623" t="str">
            <v>HVAC System Replacement</v>
          </cell>
          <cell r="D623">
            <v>210500</v>
          </cell>
          <cell r="E623">
            <v>190500</v>
          </cell>
          <cell r="F623">
            <v>157950</v>
          </cell>
          <cell r="G623" t="str">
            <v>Construction</v>
          </cell>
          <cell r="H623">
            <v>1</v>
          </cell>
          <cell r="I623" t="str">
            <v>GR17</v>
          </cell>
          <cell r="J623" t="str">
            <v>Rio Grande State Center</v>
          </cell>
        </row>
        <row r="624">
          <cell r="A624" t="str">
            <v>16-017-RSC</v>
          </cell>
          <cell r="B624" t="str">
            <v>DSHS</v>
          </cell>
          <cell r="C624" t="str">
            <v>HVAC System Replacement</v>
          </cell>
          <cell r="D624">
            <v>44840</v>
          </cell>
          <cell r="E624">
            <v>36830</v>
          </cell>
          <cell r="F624">
            <v>34652.1</v>
          </cell>
          <cell r="G624" t="str">
            <v>Arch. &amp; Eng.</v>
          </cell>
          <cell r="H624">
            <v>2</v>
          </cell>
          <cell r="I624" t="str">
            <v>GR17</v>
          </cell>
          <cell r="J624" t="str">
            <v>Rio Grande State Center</v>
          </cell>
        </row>
        <row r="625">
          <cell r="A625" t="str">
            <v>16-017-RSC</v>
          </cell>
          <cell r="B625" t="str">
            <v>DSHS</v>
          </cell>
          <cell r="C625" t="str">
            <v>HVAC System Replacement</v>
          </cell>
          <cell r="D625">
            <v>3010</v>
          </cell>
          <cell r="E625">
            <v>3010</v>
          </cell>
          <cell r="F625">
            <v>3010</v>
          </cell>
          <cell r="G625" t="str">
            <v>Survey</v>
          </cell>
          <cell r="H625">
            <v>3</v>
          </cell>
          <cell r="I625" t="str">
            <v>GR17</v>
          </cell>
          <cell r="J625" t="str">
            <v>Rio Grande State Center</v>
          </cell>
        </row>
        <row r="626">
          <cell r="A626" t="str">
            <v>16-017-RSC</v>
          </cell>
          <cell r="B626" t="str">
            <v>DSHS</v>
          </cell>
          <cell r="C626" t="str">
            <v>HVAC System Replacement</v>
          </cell>
          <cell r="D626">
            <v>1528.64</v>
          </cell>
          <cell r="E626">
            <v>1528.64</v>
          </cell>
          <cell r="F626">
            <v>1528.64</v>
          </cell>
          <cell r="G626" t="str">
            <v>Newspaper</v>
          </cell>
          <cell r="H626">
            <v>5</v>
          </cell>
          <cell r="I626" t="str">
            <v>GR17</v>
          </cell>
          <cell r="J626" t="str">
            <v>Rio Grande State Center</v>
          </cell>
        </row>
        <row r="627">
          <cell r="A627" t="str">
            <v>16-017-RSC</v>
          </cell>
          <cell r="B627" t="str">
            <v>DSHS</v>
          </cell>
          <cell r="C627" t="str">
            <v>HVAC System Replacement</v>
          </cell>
          <cell r="D627">
            <v>0</v>
          </cell>
          <cell r="E627">
            <v>0</v>
          </cell>
          <cell r="F627">
            <v>0</v>
          </cell>
          <cell r="G627" t="str">
            <v>Agency Admin.</v>
          </cell>
          <cell r="H627">
            <v>6</v>
          </cell>
          <cell r="I627" t="str">
            <v>GR17</v>
          </cell>
          <cell r="J627" t="str">
            <v>Rio Grande State Center</v>
          </cell>
        </row>
        <row r="628">
          <cell r="A628" t="str">
            <v>16-017-RSC</v>
          </cell>
          <cell r="B628" t="str">
            <v>DSHS</v>
          </cell>
          <cell r="C628" t="str">
            <v>HVAC System Replacement</v>
          </cell>
          <cell r="D628">
            <v>0</v>
          </cell>
          <cell r="E628">
            <v>0</v>
          </cell>
          <cell r="F628">
            <v>0</v>
          </cell>
          <cell r="G628" t="str">
            <v>Contingency</v>
          </cell>
          <cell r="H628">
            <v>9</v>
          </cell>
          <cell r="I628" t="str">
            <v>GR17</v>
          </cell>
          <cell r="J628" t="str">
            <v>Rio Grande State Center</v>
          </cell>
        </row>
        <row r="629">
          <cell r="A629" t="str">
            <v>16-017-RSC</v>
          </cell>
          <cell r="B629" t="str">
            <v>DSHS</v>
          </cell>
          <cell r="C629" t="str">
            <v>HVAC System Replacement</v>
          </cell>
          <cell r="D629">
            <v>5000</v>
          </cell>
          <cell r="E629">
            <v>5000</v>
          </cell>
          <cell r="F629">
            <v>0</v>
          </cell>
          <cell r="G629" t="str">
            <v>Special Consultant</v>
          </cell>
          <cell r="H629">
            <v>11</v>
          </cell>
          <cell r="I629" t="str">
            <v>GR17</v>
          </cell>
          <cell r="J629" t="str">
            <v>Rio Grande State Center</v>
          </cell>
        </row>
        <row r="630">
          <cell r="A630" t="str">
            <v>16-016-RSC</v>
          </cell>
          <cell r="B630" t="str">
            <v>DSHS</v>
          </cell>
          <cell r="C630" t="str">
            <v>Water Line Replacement</v>
          </cell>
          <cell r="D630">
            <v>0</v>
          </cell>
          <cell r="E630">
            <v>0</v>
          </cell>
          <cell r="F630">
            <v>0</v>
          </cell>
          <cell r="G630" t="str">
            <v>Agency Admin.</v>
          </cell>
          <cell r="H630">
            <v>6</v>
          </cell>
          <cell r="I630" t="str">
            <v>7660</v>
          </cell>
          <cell r="J630" t="str">
            <v>Rio Grande State Center</v>
          </cell>
        </row>
        <row r="631">
          <cell r="A631" t="str">
            <v>16-016-RSC</v>
          </cell>
          <cell r="B631" t="str">
            <v>DSHS</v>
          </cell>
          <cell r="C631" t="str">
            <v>Water Line Replacement</v>
          </cell>
          <cell r="D631">
            <v>329.35</v>
          </cell>
          <cell r="E631">
            <v>0</v>
          </cell>
          <cell r="F631">
            <v>0</v>
          </cell>
          <cell r="G631" t="str">
            <v>Contingency</v>
          </cell>
          <cell r="H631">
            <v>9</v>
          </cell>
          <cell r="I631" t="str">
            <v>7660</v>
          </cell>
          <cell r="J631" t="str">
            <v>Rio Grande State Center</v>
          </cell>
        </row>
        <row r="632">
          <cell r="A632" t="str">
            <v>16-016-RSC</v>
          </cell>
          <cell r="B632" t="str">
            <v>HHSC</v>
          </cell>
          <cell r="C632" t="str">
            <v>Water Line Replacement</v>
          </cell>
          <cell r="D632">
            <v>5863.92</v>
          </cell>
          <cell r="E632">
            <v>5863.92</v>
          </cell>
          <cell r="F632">
            <v>0</v>
          </cell>
          <cell r="G632" t="str">
            <v>Construction</v>
          </cell>
          <cell r="H632">
            <v>1</v>
          </cell>
          <cell r="I632" t="str">
            <v>ESF18B</v>
          </cell>
          <cell r="J632" t="str">
            <v>Rio Grande State Center</v>
          </cell>
        </row>
        <row r="633">
          <cell r="A633" t="str">
            <v>16-016-RSC</v>
          </cell>
          <cell r="B633" t="str">
            <v>HHSC</v>
          </cell>
          <cell r="C633" t="str">
            <v>Water Line Replacement</v>
          </cell>
          <cell r="D633">
            <v>943.5</v>
          </cell>
          <cell r="E633">
            <v>943.5</v>
          </cell>
          <cell r="F633">
            <v>0</v>
          </cell>
          <cell r="G633" t="str">
            <v>Arch. &amp; Eng.</v>
          </cell>
          <cell r="H633">
            <v>2</v>
          </cell>
          <cell r="I633" t="str">
            <v>ESF18B</v>
          </cell>
          <cell r="J633" t="str">
            <v>Rio Grande State Center</v>
          </cell>
        </row>
        <row r="634">
          <cell r="A634" t="str">
            <v>16-016-RSC</v>
          </cell>
          <cell r="B634" t="str">
            <v>HHSC</v>
          </cell>
          <cell r="C634" t="str">
            <v>Water Line Replacement</v>
          </cell>
          <cell r="D634">
            <v>0</v>
          </cell>
          <cell r="E634">
            <v>0</v>
          </cell>
          <cell r="F634">
            <v>0</v>
          </cell>
          <cell r="G634" t="str">
            <v>Contingency</v>
          </cell>
          <cell r="H634">
            <v>9</v>
          </cell>
          <cell r="I634" t="str">
            <v>ESF18B</v>
          </cell>
          <cell r="J634" t="str">
            <v>Rio Grande State Center</v>
          </cell>
        </row>
        <row r="635">
          <cell r="A635" t="str">
            <v>16-016-RSC</v>
          </cell>
          <cell r="B635" t="str">
            <v>DSHS</v>
          </cell>
          <cell r="C635" t="str">
            <v>Water Line Replacement</v>
          </cell>
          <cell r="D635">
            <v>168601</v>
          </cell>
          <cell r="E635">
            <v>168601</v>
          </cell>
          <cell r="F635">
            <v>151740.9</v>
          </cell>
          <cell r="G635" t="str">
            <v>Construction</v>
          </cell>
          <cell r="H635">
            <v>1</v>
          </cell>
          <cell r="I635" t="str">
            <v>GR17</v>
          </cell>
          <cell r="J635" t="str">
            <v>Rio Grande State Center</v>
          </cell>
        </row>
        <row r="636">
          <cell r="A636" t="str">
            <v>16-016-RSC</v>
          </cell>
          <cell r="B636" t="str">
            <v>DSHS</v>
          </cell>
          <cell r="C636" t="str">
            <v>Water Line Replacement</v>
          </cell>
          <cell r="D636">
            <v>25584.9</v>
          </cell>
          <cell r="E636">
            <v>25584.9</v>
          </cell>
          <cell r="F636">
            <v>17332.5</v>
          </cell>
          <cell r="G636" t="str">
            <v>Arch. &amp; Eng.</v>
          </cell>
          <cell r="H636">
            <v>2</v>
          </cell>
          <cell r="I636" t="str">
            <v>GR17</v>
          </cell>
          <cell r="J636" t="str">
            <v>Rio Grande State Center</v>
          </cell>
        </row>
        <row r="637">
          <cell r="A637" t="str">
            <v>16-016-RSC</v>
          </cell>
          <cell r="B637" t="str">
            <v>DSHS</v>
          </cell>
          <cell r="C637" t="str">
            <v>Water Line Replacement</v>
          </cell>
          <cell r="D637">
            <v>6941</v>
          </cell>
          <cell r="E637">
            <v>6941</v>
          </cell>
          <cell r="F637">
            <v>6941</v>
          </cell>
          <cell r="G637" t="str">
            <v>Survey</v>
          </cell>
          <cell r="H637">
            <v>3</v>
          </cell>
          <cell r="I637" t="str">
            <v>GR17</v>
          </cell>
          <cell r="J637" t="str">
            <v>Rio Grande State Center</v>
          </cell>
        </row>
        <row r="638">
          <cell r="A638" t="str">
            <v>16-016-RSC</v>
          </cell>
          <cell r="B638" t="str">
            <v>DSHS</v>
          </cell>
          <cell r="C638" t="str">
            <v>Water Line Replacement</v>
          </cell>
          <cell r="D638">
            <v>1679.25</v>
          </cell>
          <cell r="E638">
            <v>1679.25</v>
          </cell>
          <cell r="F638">
            <v>1679.25</v>
          </cell>
          <cell r="G638" t="str">
            <v>Newspaper</v>
          </cell>
          <cell r="H638">
            <v>5</v>
          </cell>
          <cell r="I638" t="str">
            <v>GR17</v>
          </cell>
          <cell r="J638" t="str">
            <v>Rio Grande State Center</v>
          </cell>
        </row>
        <row r="639">
          <cell r="A639" t="str">
            <v>16-016-RSC</v>
          </cell>
          <cell r="B639" t="str">
            <v>DSHS</v>
          </cell>
          <cell r="C639" t="str">
            <v>Water Line Replacement</v>
          </cell>
          <cell r="D639">
            <v>0</v>
          </cell>
          <cell r="E639">
            <v>0</v>
          </cell>
          <cell r="F639">
            <v>0</v>
          </cell>
          <cell r="G639" t="str">
            <v>Agency Admin.</v>
          </cell>
          <cell r="H639">
            <v>6</v>
          </cell>
          <cell r="I639" t="str">
            <v>GR17</v>
          </cell>
          <cell r="J639" t="str">
            <v>Rio Grande State Center</v>
          </cell>
        </row>
        <row r="640">
          <cell r="A640" t="str">
            <v>16-016-RSC</v>
          </cell>
          <cell r="B640" t="str">
            <v>DSHS</v>
          </cell>
          <cell r="C640" t="str">
            <v>Water Line Replacement</v>
          </cell>
          <cell r="D640">
            <v>1023.75</v>
          </cell>
          <cell r="E640">
            <v>1023.75</v>
          </cell>
          <cell r="F640">
            <v>1023.75</v>
          </cell>
          <cell r="G640" t="str">
            <v>Other</v>
          </cell>
          <cell r="H640">
            <v>8</v>
          </cell>
          <cell r="I640" t="str">
            <v>GR17</v>
          </cell>
          <cell r="J640" t="str">
            <v>Rio Grande State Center</v>
          </cell>
        </row>
        <row r="641">
          <cell r="A641" t="str">
            <v>16-016-RSC</v>
          </cell>
          <cell r="B641" t="str">
            <v>DSHS</v>
          </cell>
          <cell r="C641" t="str">
            <v>Water Line Replacement</v>
          </cell>
          <cell r="D641">
            <v>0</v>
          </cell>
          <cell r="E641">
            <v>0</v>
          </cell>
          <cell r="F641">
            <v>0</v>
          </cell>
          <cell r="G641" t="str">
            <v>Contingency</v>
          </cell>
          <cell r="H641">
            <v>9</v>
          </cell>
          <cell r="I641" t="str">
            <v>GR17</v>
          </cell>
          <cell r="J641" t="str">
            <v>Rio Grande State Center</v>
          </cell>
        </row>
        <row r="642">
          <cell r="A642" t="str">
            <v>16-015-RSC</v>
          </cell>
          <cell r="B642" t="str">
            <v>DSHS</v>
          </cell>
          <cell r="C642" t="str">
            <v>Security Fence Installation</v>
          </cell>
          <cell r="D642">
            <v>168417.07</v>
          </cell>
          <cell r="E642">
            <v>168417.07</v>
          </cell>
          <cell r="F642">
            <v>168417.07</v>
          </cell>
          <cell r="G642" t="str">
            <v>Construction</v>
          </cell>
          <cell r="H642">
            <v>1</v>
          </cell>
          <cell r="I642" t="str">
            <v>GR17</v>
          </cell>
          <cell r="J642" t="str">
            <v>Rio Grande State Center</v>
          </cell>
        </row>
        <row r="643">
          <cell r="A643" t="str">
            <v>16-015-RSC</v>
          </cell>
          <cell r="B643" t="str">
            <v>DSHS</v>
          </cell>
          <cell r="C643" t="str">
            <v>Security Fence Installation</v>
          </cell>
          <cell r="D643">
            <v>8864.06</v>
          </cell>
          <cell r="E643">
            <v>8864.06</v>
          </cell>
          <cell r="F643">
            <v>8864.06</v>
          </cell>
          <cell r="G643" t="str">
            <v>Agency Admin.</v>
          </cell>
          <cell r="H643">
            <v>6</v>
          </cell>
          <cell r="I643" t="str">
            <v>GR17</v>
          </cell>
          <cell r="J643" t="str">
            <v>Rio Grande State Center</v>
          </cell>
        </row>
        <row r="644">
          <cell r="A644" t="str">
            <v>16-015-RSC</v>
          </cell>
          <cell r="B644" t="str">
            <v>DSHS</v>
          </cell>
          <cell r="C644" t="str">
            <v>Security Fence Installation</v>
          </cell>
          <cell r="D644">
            <v>0</v>
          </cell>
          <cell r="E644">
            <v>0</v>
          </cell>
          <cell r="F644">
            <v>0</v>
          </cell>
          <cell r="G644" t="str">
            <v>Contingency</v>
          </cell>
          <cell r="H644">
            <v>9</v>
          </cell>
          <cell r="I644" t="str">
            <v>GR17</v>
          </cell>
          <cell r="J644" t="str">
            <v>Rio Grande State Center</v>
          </cell>
        </row>
        <row r="645">
          <cell r="A645" t="str">
            <v>16-014-RSC</v>
          </cell>
          <cell r="B645" t="str">
            <v>DSHS</v>
          </cell>
          <cell r="C645" t="str">
            <v>Fire Alarm Upgrade</v>
          </cell>
          <cell r="D645">
            <v>426.8</v>
          </cell>
          <cell r="E645">
            <v>426.8</v>
          </cell>
          <cell r="F645">
            <v>426.8</v>
          </cell>
          <cell r="G645" t="str">
            <v>Newspaper</v>
          </cell>
          <cell r="H645">
            <v>5</v>
          </cell>
          <cell r="I645" t="str">
            <v>7660</v>
          </cell>
          <cell r="J645" t="str">
            <v>Rio Grande State Center</v>
          </cell>
        </row>
        <row r="646">
          <cell r="A646" t="str">
            <v>16-014-RSC</v>
          </cell>
          <cell r="B646" t="str">
            <v>DSHS</v>
          </cell>
          <cell r="C646" t="str">
            <v>Fire Alarm Upgrade</v>
          </cell>
          <cell r="D646">
            <v>0</v>
          </cell>
          <cell r="E646">
            <v>0</v>
          </cell>
          <cell r="F646">
            <v>0</v>
          </cell>
          <cell r="G646" t="str">
            <v>Agency Admin.</v>
          </cell>
          <cell r="H646">
            <v>6</v>
          </cell>
          <cell r="I646" t="str">
            <v>7660</v>
          </cell>
          <cell r="J646" t="str">
            <v>Rio Grande State Center</v>
          </cell>
        </row>
        <row r="647">
          <cell r="A647" t="str">
            <v>16-014-RSC</v>
          </cell>
          <cell r="B647" t="str">
            <v>DSHS</v>
          </cell>
          <cell r="C647" t="str">
            <v>Fire Alarm Upgrade</v>
          </cell>
          <cell r="D647">
            <v>10478.6</v>
          </cell>
          <cell r="E647">
            <v>0</v>
          </cell>
          <cell r="F647">
            <v>0</v>
          </cell>
          <cell r="G647" t="str">
            <v>Contingency</v>
          </cell>
          <cell r="H647">
            <v>9</v>
          </cell>
          <cell r="I647" t="str">
            <v>7660</v>
          </cell>
          <cell r="J647" t="str">
            <v>Rio Grande State Center</v>
          </cell>
        </row>
        <row r="648">
          <cell r="A648" t="str">
            <v>16-014-RSC</v>
          </cell>
          <cell r="B648" t="str">
            <v>DSHS</v>
          </cell>
          <cell r="C648" t="str">
            <v>Fire Alarm Upgrade</v>
          </cell>
          <cell r="D648">
            <v>67800</v>
          </cell>
          <cell r="E648">
            <v>60800</v>
          </cell>
          <cell r="F648">
            <v>49248</v>
          </cell>
          <cell r="G648" t="str">
            <v>Construction</v>
          </cell>
          <cell r="H648">
            <v>1</v>
          </cell>
          <cell r="I648" t="str">
            <v>GR17</v>
          </cell>
          <cell r="J648" t="str">
            <v>Rio Grande State Center</v>
          </cell>
        </row>
        <row r="649">
          <cell r="A649" t="str">
            <v>16-014-RSC</v>
          </cell>
          <cell r="B649" t="str">
            <v>DSHS</v>
          </cell>
          <cell r="C649" t="str">
            <v>Fire Alarm Upgrade</v>
          </cell>
          <cell r="D649">
            <v>10950</v>
          </cell>
          <cell r="E649">
            <v>10950</v>
          </cell>
          <cell r="F649">
            <v>9307.5</v>
          </cell>
          <cell r="G649" t="str">
            <v>Arch. &amp; Eng.</v>
          </cell>
          <cell r="H649">
            <v>2</v>
          </cell>
          <cell r="I649" t="str">
            <v>GR17</v>
          </cell>
          <cell r="J649" t="str">
            <v>Rio Grande State Center</v>
          </cell>
        </row>
        <row r="650">
          <cell r="A650" t="str">
            <v>16-014-RSC</v>
          </cell>
          <cell r="B650" t="str">
            <v>DSHS</v>
          </cell>
          <cell r="C650" t="str">
            <v>Fire Alarm Upgrade</v>
          </cell>
          <cell r="D650">
            <v>1081.67</v>
          </cell>
          <cell r="E650">
            <v>1081.67</v>
          </cell>
          <cell r="F650">
            <v>1081.67</v>
          </cell>
          <cell r="G650" t="str">
            <v>Newspaper</v>
          </cell>
          <cell r="H650">
            <v>5</v>
          </cell>
          <cell r="I650" t="str">
            <v>GR17</v>
          </cell>
          <cell r="J650" t="str">
            <v>Rio Grande State Center</v>
          </cell>
        </row>
        <row r="651">
          <cell r="A651" t="str">
            <v>16-014-RSC</v>
          </cell>
          <cell r="B651" t="str">
            <v>DSHS</v>
          </cell>
          <cell r="C651" t="str">
            <v>Fire Alarm Upgrade</v>
          </cell>
          <cell r="D651">
            <v>0</v>
          </cell>
          <cell r="E651">
            <v>0</v>
          </cell>
          <cell r="F651">
            <v>0</v>
          </cell>
          <cell r="G651" t="str">
            <v>Agency Admin.</v>
          </cell>
          <cell r="H651">
            <v>6</v>
          </cell>
          <cell r="I651" t="str">
            <v>GR17</v>
          </cell>
          <cell r="J651" t="str">
            <v>Rio Grande State Center</v>
          </cell>
        </row>
        <row r="652">
          <cell r="A652" t="str">
            <v>16-014-RSC</v>
          </cell>
          <cell r="B652" t="str">
            <v>DSHS</v>
          </cell>
          <cell r="C652" t="str">
            <v>Fire Alarm Upgrade</v>
          </cell>
          <cell r="D652">
            <v>0</v>
          </cell>
          <cell r="E652">
            <v>0</v>
          </cell>
          <cell r="F652">
            <v>0</v>
          </cell>
          <cell r="G652" t="str">
            <v>Contingency</v>
          </cell>
          <cell r="H652">
            <v>9</v>
          </cell>
          <cell r="I652" t="str">
            <v>GR17</v>
          </cell>
          <cell r="J652" t="str">
            <v>Rio Grande State Center</v>
          </cell>
        </row>
        <row r="653">
          <cell r="A653" t="str">
            <v>16-013-KSH</v>
          </cell>
          <cell r="B653" t="str">
            <v>DSHS</v>
          </cell>
          <cell r="C653" t="str">
            <v>Plumbing &amp; Electrical Line Replacement</v>
          </cell>
          <cell r="D653">
            <v>0</v>
          </cell>
          <cell r="E653">
            <v>0</v>
          </cell>
          <cell r="F653">
            <v>0</v>
          </cell>
          <cell r="G653" t="str">
            <v>Agency Admin.</v>
          </cell>
          <cell r="H653">
            <v>6</v>
          </cell>
          <cell r="I653" t="str">
            <v>7660</v>
          </cell>
          <cell r="J653" t="str">
            <v>Kerrville State Hospital</v>
          </cell>
        </row>
        <row r="654">
          <cell r="A654" t="str">
            <v>16-013-KSH</v>
          </cell>
          <cell r="B654" t="str">
            <v>DSHS</v>
          </cell>
          <cell r="C654" t="str">
            <v>Plumbing &amp; Electrical Line Replacement</v>
          </cell>
          <cell r="D654">
            <v>0</v>
          </cell>
          <cell r="E654">
            <v>0</v>
          </cell>
          <cell r="F654">
            <v>0</v>
          </cell>
          <cell r="G654" t="str">
            <v>Contingency</v>
          </cell>
          <cell r="H654">
            <v>9</v>
          </cell>
          <cell r="I654" t="str">
            <v>7660</v>
          </cell>
          <cell r="J654" t="str">
            <v>Kerrville State Hospital</v>
          </cell>
        </row>
        <row r="655">
          <cell r="A655" t="str">
            <v>16-013-KSH</v>
          </cell>
          <cell r="B655" t="str">
            <v>DSHS</v>
          </cell>
          <cell r="C655" t="str">
            <v>Plumbing &amp; Electrical Line Replacement</v>
          </cell>
          <cell r="D655">
            <v>49455</v>
          </cell>
          <cell r="E655">
            <v>49455</v>
          </cell>
          <cell r="F655">
            <v>49455</v>
          </cell>
          <cell r="G655" t="str">
            <v>Arch. &amp; Eng.</v>
          </cell>
          <cell r="H655">
            <v>2</v>
          </cell>
          <cell r="I655" t="str">
            <v>GR17</v>
          </cell>
          <cell r="J655" t="str">
            <v>Kerrville State Hospital</v>
          </cell>
        </row>
        <row r="656">
          <cell r="A656" t="str">
            <v>16-013-KSH</v>
          </cell>
          <cell r="B656" t="str">
            <v>DSHS</v>
          </cell>
          <cell r="C656" t="str">
            <v>Plumbing &amp; Electrical Line Replacement</v>
          </cell>
          <cell r="D656">
            <v>8320</v>
          </cell>
          <cell r="E656">
            <v>8320</v>
          </cell>
          <cell r="F656">
            <v>8320</v>
          </cell>
          <cell r="G656" t="str">
            <v>Survey</v>
          </cell>
          <cell r="H656">
            <v>3</v>
          </cell>
          <cell r="I656" t="str">
            <v>GR17</v>
          </cell>
          <cell r="J656" t="str">
            <v>Kerrville State Hospital</v>
          </cell>
        </row>
        <row r="657">
          <cell r="A657" t="str">
            <v>16-013-KSH</v>
          </cell>
          <cell r="B657" t="str">
            <v>DSHS</v>
          </cell>
          <cell r="C657" t="str">
            <v>Plumbing &amp; Electrical Line Replacement</v>
          </cell>
          <cell r="D657">
            <v>0</v>
          </cell>
          <cell r="E657">
            <v>0</v>
          </cell>
          <cell r="F657">
            <v>0</v>
          </cell>
          <cell r="G657" t="str">
            <v>Agency Admin.</v>
          </cell>
          <cell r="H657">
            <v>6</v>
          </cell>
          <cell r="I657" t="str">
            <v>GR17</v>
          </cell>
          <cell r="J657" t="str">
            <v>Kerrville State Hospital</v>
          </cell>
        </row>
        <row r="658">
          <cell r="A658" t="str">
            <v>16-013-KSH</v>
          </cell>
          <cell r="B658" t="str">
            <v>DSHS</v>
          </cell>
          <cell r="C658" t="str">
            <v>Plumbing &amp; Electrical Line Replacement</v>
          </cell>
          <cell r="D658">
            <v>0</v>
          </cell>
          <cell r="E658">
            <v>0</v>
          </cell>
          <cell r="F658">
            <v>0</v>
          </cell>
          <cell r="G658" t="str">
            <v>Contingency</v>
          </cell>
          <cell r="H658">
            <v>9</v>
          </cell>
          <cell r="I658" t="str">
            <v>GR17</v>
          </cell>
          <cell r="J658" t="str">
            <v>Kerrville State Hospital</v>
          </cell>
        </row>
        <row r="659">
          <cell r="A659" t="str">
            <v>16-012-KSH</v>
          </cell>
          <cell r="B659" t="str">
            <v>DSHS</v>
          </cell>
          <cell r="C659" t="str">
            <v>HVAC &amp; Chiller Replacement</v>
          </cell>
          <cell r="D659">
            <v>2100.36</v>
          </cell>
          <cell r="E659">
            <v>2100.36</v>
          </cell>
          <cell r="F659">
            <v>2100.36</v>
          </cell>
          <cell r="G659" t="str">
            <v>Newspaper</v>
          </cell>
          <cell r="H659">
            <v>5</v>
          </cell>
          <cell r="I659" t="str">
            <v>7660</v>
          </cell>
          <cell r="J659" t="str">
            <v>Kerrville State Hospital</v>
          </cell>
        </row>
        <row r="660">
          <cell r="A660" t="str">
            <v>16-012-KSH</v>
          </cell>
          <cell r="B660" t="str">
            <v>DSHS</v>
          </cell>
          <cell r="C660" t="str">
            <v>HVAC &amp; Chiller Replacement</v>
          </cell>
          <cell r="D660">
            <v>0</v>
          </cell>
          <cell r="E660">
            <v>0</v>
          </cell>
          <cell r="F660">
            <v>0</v>
          </cell>
          <cell r="G660" t="str">
            <v>Agency Admin.</v>
          </cell>
          <cell r="H660">
            <v>6</v>
          </cell>
          <cell r="I660" t="str">
            <v>7660</v>
          </cell>
          <cell r="J660" t="str">
            <v>Kerrville State Hospital</v>
          </cell>
        </row>
        <row r="661">
          <cell r="A661" t="str">
            <v>16-012-KSH</v>
          </cell>
          <cell r="B661" t="str">
            <v>DSHS</v>
          </cell>
          <cell r="C661" t="str">
            <v>HVAC &amp; Chiller Replacement</v>
          </cell>
          <cell r="D661">
            <v>0</v>
          </cell>
          <cell r="E661">
            <v>0</v>
          </cell>
          <cell r="F661">
            <v>0</v>
          </cell>
          <cell r="G661" t="str">
            <v>Contingency</v>
          </cell>
          <cell r="H661">
            <v>9</v>
          </cell>
          <cell r="I661" t="str">
            <v>7660</v>
          </cell>
          <cell r="J661" t="str">
            <v>Kerrville State Hospital</v>
          </cell>
        </row>
        <row r="662">
          <cell r="A662" t="str">
            <v>16-012-KSH</v>
          </cell>
          <cell r="B662" t="str">
            <v>HHSC</v>
          </cell>
          <cell r="C662" t="str">
            <v>HVAC &amp; Chiller Replacement</v>
          </cell>
          <cell r="D662">
            <v>537978</v>
          </cell>
          <cell r="E662">
            <v>537978</v>
          </cell>
          <cell r="F662">
            <v>53372.43</v>
          </cell>
          <cell r="G662" t="str">
            <v>Construction</v>
          </cell>
          <cell r="H662">
            <v>1</v>
          </cell>
          <cell r="I662" t="str">
            <v>ESF18B</v>
          </cell>
          <cell r="J662" t="str">
            <v>Kerrville State Hospital</v>
          </cell>
        </row>
        <row r="663">
          <cell r="A663" t="str">
            <v>16-012-KSH</v>
          </cell>
          <cell r="B663" t="str">
            <v>HHSC</v>
          </cell>
          <cell r="C663" t="str">
            <v>HVAC &amp; Chiller Replacement</v>
          </cell>
          <cell r="D663">
            <v>0</v>
          </cell>
          <cell r="E663">
            <v>0</v>
          </cell>
          <cell r="F663">
            <v>0</v>
          </cell>
          <cell r="G663" t="str">
            <v>Contingency</v>
          </cell>
          <cell r="H663">
            <v>9</v>
          </cell>
          <cell r="I663" t="str">
            <v>ESF18B</v>
          </cell>
          <cell r="J663" t="str">
            <v>Kerrville State Hospital</v>
          </cell>
        </row>
        <row r="664">
          <cell r="A664" t="str">
            <v>16-012-KSH</v>
          </cell>
          <cell r="B664" t="str">
            <v>HHSC</v>
          </cell>
          <cell r="C664" t="str">
            <v>HVAC &amp; Chiller Replacement</v>
          </cell>
          <cell r="D664">
            <v>532322</v>
          </cell>
          <cell r="E664">
            <v>435022</v>
          </cell>
          <cell r="F664">
            <v>0</v>
          </cell>
          <cell r="G664" t="str">
            <v>Construction</v>
          </cell>
          <cell r="H664">
            <v>1</v>
          </cell>
          <cell r="I664" t="str">
            <v>ESF19B</v>
          </cell>
          <cell r="J664" t="str">
            <v>Kerrville State Hospital</v>
          </cell>
        </row>
        <row r="665">
          <cell r="A665" t="str">
            <v>16-012-KSH</v>
          </cell>
          <cell r="B665" t="str">
            <v>HHSC</v>
          </cell>
          <cell r="C665" t="str">
            <v>HVAC &amp; Chiller Replacement</v>
          </cell>
          <cell r="D665">
            <v>0</v>
          </cell>
          <cell r="E665">
            <v>0</v>
          </cell>
          <cell r="F665">
            <v>0</v>
          </cell>
          <cell r="G665" t="str">
            <v>Contingency</v>
          </cell>
          <cell r="H665">
            <v>9</v>
          </cell>
          <cell r="I665" t="str">
            <v>ESF19B</v>
          </cell>
          <cell r="J665" t="str">
            <v>Kerrville State Hospital</v>
          </cell>
        </row>
        <row r="666">
          <cell r="A666" t="str">
            <v>16-012-KSH</v>
          </cell>
          <cell r="B666" t="str">
            <v>DSHS</v>
          </cell>
          <cell r="C666" t="str">
            <v>HVAC &amp; Chiller Replacement</v>
          </cell>
          <cell r="D666">
            <v>146230</v>
          </cell>
          <cell r="E666">
            <v>146230</v>
          </cell>
          <cell r="F666">
            <v>90876.1</v>
          </cell>
          <cell r="G666" t="str">
            <v>Arch. &amp; Eng.</v>
          </cell>
          <cell r="H666">
            <v>2</v>
          </cell>
          <cell r="I666" t="str">
            <v>GR17</v>
          </cell>
          <cell r="J666" t="str">
            <v>Kerrville State Hospital</v>
          </cell>
        </row>
        <row r="667">
          <cell r="A667" t="str">
            <v>16-012-KSH</v>
          </cell>
          <cell r="B667" t="str">
            <v>DSHS</v>
          </cell>
          <cell r="C667" t="str">
            <v>HVAC &amp; Chiller Replacement</v>
          </cell>
          <cell r="D667">
            <v>17500</v>
          </cell>
          <cell r="E667">
            <v>17500</v>
          </cell>
          <cell r="F667">
            <v>17500</v>
          </cell>
          <cell r="G667" t="str">
            <v>Survey</v>
          </cell>
          <cell r="H667">
            <v>3</v>
          </cell>
          <cell r="I667" t="str">
            <v>GR17</v>
          </cell>
          <cell r="J667" t="str">
            <v>Kerrville State Hospital</v>
          </cell>
        </row>
        <row r="668">
          <cell r="A668" t="str">
            <v>16-012-KSH</v>
          </cell>
          <cell r="B668" t="str">
            <v>DSHS</v>
          </cell>
          <cell r="C668" t="str">
            <v>HVAC &amp; Chiller Replacement</v>
          </cell>
          <cell r="D668">
            <v>0</v>
          </cell>
          <cell r="E668">
            <v>0</v>
          </cell>
          <cell r="F668">
            <v>0</v>
          </cell>
          <cell r="G668" t="str">
            <v>Agency Admin.</v>
          </cell>
          <cell r="H668">
            <v>6</v>
          </cell>
          <cell r="I668" t="str">
            <v>GR17</v>
          </cell>
          <cell r="J668" t="str">
            <v>Kerrville State Hospital</v>
          </cell>
        </row>
        <row r="669">
          <cell r="A669" t="str">
            <v>16-012-KSH</v>
          </cell>
          <cell r="B669" t="str">
            <v>DSHS</v>
          </cell>
          <cell r="C669" t="str">
            <v>HVAC &amp; Chiller Replacement</v>
          </cell>
          <cell r="D669">
            <v>0</v>
          </cell>
          <cell r="E669">
            <v>0</v>
          </cell>
          <cell r="F669">
            <v>0</v>
          </cell>
          <cell r="G669" t="str">
            <v>Contingency</v>
          </cell>
          <cell r="H669">
            <v>9</v>
          </cell>
          <cell r="I669" t="str">
            <v>GR17</v>
          </cell>
          <cell r="J669" t="str">
            <v>Kerrville State Hospital</v>
          </cell>
        </row>
        <row r="670">
          <cell r="A670" t="str">
            <v>16-011-EPC</v>
          </cell>
          <cell r="B670" t="str">
            <v>HHSC</v>
          </cell>
          <cell r="C670" t="str">
            <v>Shower Repair</v>
          </cell>
          <cell r="D670">
            <v>234516</v>
          </cell>
          <cell r="E670">
            <v>234516</v>
          </cell>
          <cell r="F670">
            <v>0</v>
          </cell>
          <cell r="G670" t="str">
            <v>Construction</v>
          </cell>
          <cell r="H670">
            <v>1</v>
          </cell>
          <cell r="I670" t="str">
            <v>ESF18B</v>
          </cell>
          <cell r="J670" t="str">
            <v>El Paso Psychiatric Center</v>
          </cell>
        </row>
        <row r="671">
          <cell r="A671" t="str">
            <v>16-011-EPC</v>
          </cell>
          <cell r="B671" t="str">
            <v>HHSC</v>
          </cell>
          <cell r="C671" t="str">
            <v>Shower Repair</v>
          </cell>
          <cell r="D671">
            <v>23454</v>
          </cell>
          <cell r="E671">
            <v>0</v>
          </cell>
          <cell r="F671">
            <v>0</v>
          </cell>
          <cell r="G671" t="str">
            <v>Contingency</v>
          </cell>
          <cell r="H671">
            <v>9</v>
          </cell>
          <cell r="I671" t="str">
            <v>ESF18B</v>
          </cell>
          <cell r="J671" t="str">
            <v>El Paso Psychiatric Center</v>
          </cell>
        </row>
        <row r="672">
          <cell r="A672" t="str">
            <v>16-011-EPC</v>
          </cell>
          <cell r="B672" t="str">
            <v>DSHS</v>
          </cell>
          <cell r="C672" t="str">
            <v>Shower Repair</v>
          </cell>
          <cell r="D672">
            <v>0</v>
          </cell>
          <cell r="E672">
            <v>0</v>
          </cell>
          <cell r="F672">
            <v>0</v>
          </cell>
          <cell r="G672" t="str">
            <v>Agency Admin.</v>
          </cell>
          <cell r="H672">
            <v>6</v>
          </cell>
          <cell r="I672" t="str">
            <v>GR17</v>
          </cell>
          <cell r="J672" t="str">
            <v>El Paso Psychiatric Center</v>
          </cell>
        </row>
        <row r="673">
          <cell r="A673" t="str">
            <v>16-011-EPC</v>
          </cell>
          <cell r="B673" t="str">
            <v>DSHS</v>
          </cell>
          <cell r="C673" t="str">
            <v>Shower Repair</v>
          </cell>
          <cell r="D673">
            <v>0</v>
          </cell>
          <cell r="E673">
            <v>0</v>
          </cell>
          <cell r="F673">
            <v>0</v>
          </cell>
          <cell r="G673" t="str">
            <v>Contingency</v>
          </cell>
          <cell r="H673">
            <v>9</v>
          </cell>
          <cell r="I673" t="str">
            <v>GR17</v>
          </cell>
          <cell r="J673" t="str">
            <v>El Paso Psychiatric Center</v>
          </cell>
        </row>
        <row r="674">
          <cell r="A674" t="str">
            <v>16-010-EPC</v>
          </cell>
          <cell r="B674" t="str">
            <v>DSHS</v>
          </cell>
          <cell r="C674" t="str">
            <v>Boiler Replacement</v>
          </cell>
          <cell r="D674">
            <v>167848</v>
          </cell>
          <cell r="E674">
            <v>167848</v>
          </cell>
          <cell r="F674">
            <v>0</v>
          </cell>
          <cell r="G674" t="str">
            <v>Construction</v>
          </cell>
          <cell r="H674">
            <v>1</v>
          </cell>
          <cell r="I674" t="str">
            <v>7660</v>
          </cell>
          <cell r="J674" t="str">
            <v>El Paso Psychiatric Center</v>
          </cell>
        </row>
        <row r="675">
          <cell r="A675" t="str">
            <v>16-010-EPC</v>
          </cell>
          <cell r="B675" t="str">
            <v>DSHS</v>
          </cell>
          <cell r="C675" t="str">
            <v>Boiler Replacement</v>
          </cell>
          <cell r="D675">
            <v>0</v>
          </cell>
          <cell r="E675">
            <v>0</v>
          </cell>
          <cell r="F675">
            <v>0</v>
          </cell>
          <cell r="G675" t="str">
            <v>Agency Admin.</v>
          </cell>
          <cell r="H675">
            <v>6</v>
          </cell>
          <cell r="I675" t="str">
            <v>7660</v>
          </cell>
          <cell r="J675" t="str">
            <v>El Paso Psychiatric Center</v>
          </cell>
        </row>
        <row r="676">
          <cell r="A676" t="str">
            <v>16-010-EPC</v>
          </cell>
          <cell r="B676" t="str">
            <v>DSHS</v>
          </cell>
          <cell r="C676" t="str">
            <v>Boiler Replacement</v>
          </cell>
          <cell r="D676">
            <v>3038.44</v>
          </cell>
          <cell r="E676">
            <v>0</v>
          </cell>
          <cell r="F676">
            <v>0</v>
          </cell>
          <cell r="G676" t="str">
            <v>Contingency</v>
          </cell>
          <cell r="H676">
            <v>9</v>
          </cell>
          <cell r="I676" t="str">
            <v>7660</v>
          </cell>
          <cell r="J676" t="str">
            <v>El Paso Psychiatric Center</v>
          </cell>
        </row>
        <row r="677">
          <cell r="A677" t="str">
            <v>16-010-EPC</v>
          </cell>
          <cell r="B677" t="str">
            <v>DSHS</v>
          </cell>
          <cell r="C677" t="str">
            <v>Boiler Replacement</v>
          </cell>
          <cell r="D677">
            <v>1427.14</v>
          </cell>
          <cell r="E677">
            <v>1427.14</v>
          </cell>
          <cell r="F677">
            <v>1427.14</v>
          </cell>
          <cell r="G677" t="str">
            <v>Newspaper</v>
          </cell>
          <cell r="H677">
            <v>5</v>
          </cell>
          <cell r="I677" t="str">
            <v>GR17</v>
          </cell>
          <cell r="J677" t="str">
            <v>El Paso Psychiatric Center</v>
          </cell>
        </row>
        <row r="678">
          <cell r="A678" t="str">
            <v>16-010-EPC</v>
          </cell>
          <cell r="B678" t="str">
            <v>DSHS</v>
          </cell>
          <cell r="C678" t="str">
            <v>Boiler Replacement</v>
          </cell>
          <cell r="D678">
            <v>0</v>
          </cell>
          <cell r="E678">
            <v>0</v>
          </cell>
          <cell r="F678">
            <v>0</v>
          </cell>
          <cell r="G678" t="str">
            <v>Agency Admin.</v>
          </cell>
          <cell r="H678">
            <v>6</v>
          </cell>
          <cell r="I678" t="str">
            <v>GR17</v>
          </cell>
          <cell r="J678" t="str">
            <v>El Paso Psychiatric Center</v>
          </cell>
        </row>
        <row r="679">
          <cell r="A679" t="str">
            <v>16-010-EPC</v>
          </cell>
          <cell r="B679" t="str">
            <v>DSHS</v>
          </cell>
          <cell r="C679" t="str">
            <v>Boiler Replacement</v>
          </cell>
          <cell r="D679">
            <v>0</v>
          </cell>
          <cell r="E679">
            <v>0</v>
          </cell>
          <cell r="F679">
            <v>0</v>
          </cell>
          <cell r="G679" t="str">
            <v>Contingency</v>
          </cell>
          <cell r="H679">
            <v>9</v>
          </cell>
          <cell r="I679" t="str">
            <v>GR17</v>
          </cell>
          <cell r="J679" t="str">
            <v>El Paso Psychiatric Center</v>
          </cell>
        </row>
        <row r="680">
          <cell r="A680" t="str">
            <v>16-009-BSH</v>
          </cell>
          <cell r="B680" t="str">
            <v>DSHS</v>
          </cell>
          <cell r="C680" t="str">
            <v>Elevator Replacement &amp; ADA Hardware</v>
          </cell>
          <cell r="D680">
            <v>0</v>
          </cell>
          <cell r="E680">
            <v>0</v>
          </cell>
          <cell r="F680">
            <v>0</v>
          </cell>
          <cell r="G680" t="str">
            <v>Agency Admin.</v>
          </cell>
          <cell r="H680">
            <v>6</v>
          </cell>
          <cell r="I680" t="str">
            <v>7660</v>
          </cell>
          <cell r="J680" t="str">
            <v>Big Spring State Hospital</v>
          </cell>
        </row>
        <row r="681">
          <cell r="A681" t="str">
            <v>16-009-BSH</v>
          </cell>
          <cell r="B681" t="str">
            <v>DSHS</v>
          </cell>
          <cell r="C681" t="str">
            <v>Elevator Replacement &amp; ADA Hardware</v>
          </cell>
          <cell r="D681">
            <v>27335.15</v>
          </cell>
          <cell r="E681">
            <v>0</v>
          </cell>
          <cell r="F681">
            <v>0</v>
          </cell>
          <cell r="G681" t="str">
            <v>Contingency</v>
          </cell>
          <cell r="H681">
            <v>9</v>
          </cell>
          <cell r="I681" t="str">
            <v>7660</v>
          </cell>
          <cell r="J681" t="str">
            <v>Big Spring State Hospital</v>
          </cell>
        </row>
        <row r="682">
          <cell r="A682" t="str">
            <v>16-009-BSH</v>
          </cell>
          <cell r="B682" t="str">
            <v>DSHS</v>
          </cell>
          <cell r="C682" t="str">
            <v>Elevator Replacement &amp; ADA Hardware</v>
          </cell>
          <cell r="D682">
            <v>338181</v>
          </cell>
          <cell r="E682">
            <v>310000.48</v>
          </cell>
          <cell r="F682">
            <v>310000.48</v>
          </cell>
          <cell r="G682" t="str">
            <v>Construction</v>
          </cell>
          <cell r="H682">
            <v>1</v>
          </cell>
          <cell r="I682" t="str">
            <v>GR17</v>
          </cell>
          <cell r="J682" t="str">
            <v>Big Spring State Hospital</v>
          </cell>
        </row>
        <row r="683">
          <cell r="A683" t="str">
            <v>16-009-BSH</v>
          </cell>
          <cell r="B683" t="str">
            <v>DSHS</v>
          </cell>
          <cell r="C683" t="str">
            <v>Elevator Replacement &amp; ADA Hardware</v>
          </cell>
          <cell r="D683">
            <v>28000</v>
          </cell>
          <cell r="E683">
            <v>28000</v>
          </cell>
          <cell r="F683">
            <v>28000</v>
          </cell>
          <cell r="G683" t="str">
            <v>Arch. &amp; Eng.</v>
          </cell>
          <cell r="H683">
            <v>2</v>
          </cell>
          <cell r="I683" t="str">
            <v>GR17</v>
          </cell>
          <cell r="J683" t="str">
            <v>Big Spring State Hospital</v>
          </cell>
        </row>
        <row r="684">
          <cell r="A684" t="str">
            <v>16-009-BSH</v>
          </cell>
          <cell r="B684" t="str">
            <v>DSHS</v>
          </cell>
          <cell r="C684" t="str">
            <v>Elevator Replacement &amp; ADA Hardware</v>
          </cell>
          <cell r="D684">
            <v>1473.78</v>
          </cell>
          <cell r="E684">
            <v>1473.78</v>
          </cell>
          <cell r="F684">
            <v>1473.78</v>
          </cell>
          <cell r="G684" t="str">
            <v>Newspaper</v>
          </cell>
          <cell r="H684">
            <v>5</v>
          </cell>
          <cell r="I684" t="str">
            <v>GR17</v>
          </cell>
          <cell r="J684" t="str">
            <v>Big Spring State Hospital</v>
          </cell>
        </row>
        <row r="685">
          <cell r="A685" t="str">
            <v>16-009-BSH</v>
          </cell>
          <cell r="B685" t="str">
            <v>DSHS</v>
          </cell>
          <cell r="C685" t="str">
            <v>Elevator Replacement &amp; ADA Hardware</v>
          </cell>
          <cell r="D685">
            <v>0</v>
          </cell>
          <cell r="E685">
            <v>0</v>
          </cell>
          <cell r="F685">
            <v>0</v>
          </cell>
          <cell r="G685" t="str">
            <v>Agency Admin.</v>
          </cell>
          <cell r="H685">
            <v>6</v>
          </cell>
          <cell r="I685" t="str">
            <v>GR17</v>
          </cell>
          <cell r="J685" t="str">
            <v>Big Spring State Hospital</v>
          </cell>
        </row>
        <row r="686">
          <cell r="A686" t="str">
            <v>16-009-BSH</v>
          </cell>
          <cell r="B686" t="str">
            <v>DSHS</v>
          </cell>
          <cell r="C686" t="str">
            <v>Elevator Replacement &amp; ADA Hardware</v>
          </cell>
          <cell r="D686">
            <v>1092</v>
          </cell>
          <cell r="E686">
            <v>1092</v>
          </cell>
          <cell r="F686">
            <v>1092</v>
          </cell>
          <cell r="G686" t="str">
            <v>Other</v>
          </cell>
          <cell r="H686">
            <v>8</v>
          </cell>
          <cell r="I686" t="str">
            <v>GR17</v>
          </cell>
          <cell r="J686" t="str">
            <v>Big Spring State Hospital</v>
          </cell>
        </row>
        <row r="687">
          <cell r="A687" t="str">
            <v>16-009-BSH</v>
          </cell>
          <cell r="B687" t="str">
            <v>DSHS</v>
          </cell>
          <cell r="C687" t="str">
            <v>Elevator Replacement &amp; ADA Hardware</v>
          </cell>
          <cell r="D687">
            <v>0</v>
          </cell>
          <cell r="E687">
            <v>0</v>
          </cell>
          <cell r="F687">
            <v>0</v>
          </cell>
          <cell r="G687" t="str">
            <v>Contingency</v>
          </cell>
          <cell r="H687">
            <v>9</v>
          </cell>
          <cell r="I687" t="str">
            <v>GR17</v>
          </cell>
          <cell r="J687" t="str">
            <v>Big Spring State Hospital</v>
          </cell>
        </row>
        <row r="688">
          <cell r="A688" t="str">
            <v>16-008-BSH</v>
          </cell>
          <cell r="B688" t="str">
            <v>DSHS</v>
          </cell>
          <cell r="C688" t="str">
            <v>Water Storage Tank Replacement</v>
          </cell>
          <cell r="D688">
            <v>0</v>
          </cell>
          <cell r="E688">
            <v>0</v>
          </cell>
          <cell r="F688">
            <v>0</v>
          </cell>
          <cell r="G688" t="str">
            <v>Construction</v>
          </cell>
          <cell r="H688">
            <v>1</v>
          </cell>
          <cell r="I688" t="str">
            <v>7660</v>
          </cell>
          <cell r="J688" t="str">
            <v>Big Spring State Hospital</v>
          </cell>
        </row>
        <row r="689">
          <cell r="A689" t="str">
            <v>16-008-BSH</v>
          </cell>
          <cell r="B689" t="str">
            <v>DSHS</v>
          </cell>
          <cell r="C689" t="str">
            <v>Water Storage Tank Replacement</v>
          </cell>
          <cell r="D689">
            <v>120776</v>
          </cell>
          <cell r="E689">
            <v>120776</v>
          </cell>
          <cell r="F689">
            <v>92994.86</v>
          </cell>
          <cell r="G689" t="str">
            <v>Arch. &amp; Eng.</v>
          </cell>
          <cell r="H689">
            <v>2</v>
          </cell>
          <cell r="I689" t="str">
            <v>7660</v>
          </cell>
          <cell r="J689" t="str">
            <v>Big Spring State Hospital</v>
          </cell>
        </row>
        <row r="690">
          <cell r="A690" t="str">
            <v>16-008-BSH</v>
          </cell>
          <cell r="B690" t="str">
            <v>DSHS</v>
          </cell>
          <cell r="C690" t="str">
            <v>Water Storage Tank Replacement</v>
          </cell>
          <cell r="D690">
            <v>6725</v>
          </cell>
          <cell r="E690">
            <v>6725</v>
          </cell>
          <cell r="F690">
            <v>6725</v>
          </cell>
          <cell r="G690" t="str">
            <v>Testing</v>
          </cell>
          <cell r="H690">
            <v>4</v>
          </cell>
          <cell r="I690" t="str">
            <v>7660</v>
          </cell>
          <cell r="J690" t="str">
            <v>Big Spring State Hospital</v>
          </cell>
        </row>
        <row r="691">
          <cell r="A691" t="str">
            <v>16-008-BSH</v>
          </cell>
          <cell r="B691" t="str">
            <v>DSHS</v>
          </cell>
          <cell r="C691" t="str">
            <v>Water Storage Tank Replacement</v>
          </cell>
          <cell r="D691">
            <v>0</v>
          </cell>
          <cell r="E691">
            <v>0</v>
          </cell>
          <cell r="F691">
            <v>0</v>
          </cell>
          <cell r="G691" t="str">
            <v>Agency Admin.</v>
          </cell>
          <cell r="H691">
            <v>6</v>
          </cell>
          <cell r="I691" t="str">
            <v>7660</v>
          </cell>
          <cell r="J691" t="str">
            <v>Big Spring State Hospital</v>
          </cell>
        </row>
        <row r="692">
          <cell r="A692" t="str">
            <v>16-008-BSH</v>
          </cell>
          <cell r="B692" t="str">
            <v>DSHS</v>
          </cell>
          <cell r="C692" t="str">
            <v>Water Storage Tank Replacement</v>
          </cell>
          <cell r="D692">
            <v>6367.2</v>
          </cell>
          <cell r="E692">
            <v>6367.2</v>
          </cell>
          <cell r="F692">
            <v>6367.2</v>
          </cell>
          <cell r="G692" t="str">
            <v>Other</v>
          </cell>
          <cell r="H692">
            <v>8</v>
          </cell>
          <cell r="I692" t="str">
            <v>7660</v>
          </cell>
          <cell r="J692" t="str">
            <v>Big Spring State Hospital</v>
          </cell>
        </row>
        <row r="693">
          <cell r="A693" t="str">
            <v>16-008-BSH</v>
          </cell>
          <cell r="B693" t="str">
            <v>DSHS</v>
          </cell>
          <cell r="C693" t="str">
            <v>Water Storage Tank Replacement</v>
          </cell>
          <cell r="D693">
            <v>0</v>
          </cell>
          <cell r="E693">
            <v>0</v>
          </cell>
          <cell r="F693">
            <v>0</v>
          </cell>
          <cell r="G693" t="str">
            <v>Contingency</v>
          </cell>
          <cell r="H693">
            <v>9</v>
          </cell>
          <cell r="I693" t="str">
            <v>7660</v>
          </cell>
          <cell r="J693" t="str">
            <v>Big Spring State Hospital</v>
          </cell>
        </row>
        <row r="694">
          <cell r="A694" t="str">
            <v>16-008-BSH</v>
          </cell>
          <cell r="B694" t="str">
            <v>DSHS</v>
          </cell>
          <cell r="C694" t="str">
            <v>Water Storage Tank Replacement</v>
          </cell>
          <cell r="D694">
            <v>1312500</v>
          </cell>
          <cell r="E694">
            <v>1312500</v>
          </cell>
          <cell r="F694">
            <v>572816.75</v>
          </cell>
          <cell r="G694" t="str">
            <v>Construction</v>
          </cell>
          <cell r="H694">
            <v>1</v>
          </cell>
          <cell r="I694" t="str">
            <v>GR17</v>
          </cell>
          <cell r="J694" t="str">
            <v>Big Spring State Hospital</v>
          </cell>
        </row>
        <row r="695">
          <cell r="A695" t="str">
            <v>16-008-BSH</v>
          </cell>
          <cell r="B695" t="str">
            <v>DSHS</v>
          </cell>
          <cell r="C695" t="str">
            <v>Water Storage Tank Replacement</v>
          </cell>
          <cell r="D695">
            <v>26178</v>
          </cell>
          <cell r="E695">
            <v>26178</v>
          </cell>
          <cell r="F695">
            <v>26178</v>
          </cell>
          <cell r="G695" t="str">
            <v>Survey</v>
          </cell>
          <cell r="H695">
            <v>3</v>
          </cell>
          <cell r="I695" t="str">
            <v>GR17</v>
          </cell>
          <cell r="J695" t="str">
            <v>Big Spring State Hospital</v>
          </cell>
        </row>
        <row r="696">
          <cell r="A696" t="str">
            <v>16-008-BSH</v>
          </cell>
          <cell r="B696" t="str">
            <v>DSHS</v>
          </cell>
          <cell r="C696" t="str">
            <v>Water Storage Tank Replacement</v>
          </cell>
          <cell r="D696">
            <v>0</v>
          </cell>
          <cell r="E696">
            <v>0</v>
          </cell>
          <cell r="F696">
            <v>0</v>
          </cell>
          <cell r="G696" t="str">
            <v>Agency Admin.</v>
          </cell>
          <cell r="H696">
            <v>6</v>
          </cell>
          <cell r="I696" t="str">
            <v>GR17</v>
          </cell>
          <cell r="J696" t="str">
            <v>Big Spring State Hospital</v>
          </cell>
        </row>
        <row r="697">
          <cell r="A697" t="str">
            <v>16-008-BSH</v>
          </cell>
          <cell r="B697" t="str">
            <v>DSHS</v>
          </cell>
          <cell r="C697" t="str">
            <v>Water Storage Tank Replacement</v>
          </cell>
          <cell r="D697">
            <v>0</v>
          </cell>
          <cell r="E697">
            <v>0</v>
          </cell>
          <cell r="F697">
            <v>0</v>
          </cell>
          <cell r="G697" t="str">
            <v>Contingency</v>
          </cell>
          <cell r="H697">
            <v>9</v>
          </cell>
          <cell r="I697" t="str">
            <v>GR17</v>
          </cell>
          <cell r="J697" t="str">
            <v>Big Spring State Hospital</v>
          </cell>
        </row>
        <row r="698">
          <cell r="A698" t="str">
            <v>16-007-BSH</v>
          </cell>
          <cell r="B698" t="str">
            <v>DSHS</v>
          </cell>
          <cell r="C698" t="str">
            <v>Electrical System Upgrade &amp; Replacement</v>
          </cell>
          <cell r="D698">
            <v>0</v>
          </cell>
          <cell r="E698">
            <v>0</v>
          </cell>
          <cell r="F698">
            <v>0</v>
          </cell>
          <cell r="G698" t="str">
            <v>Agency Admin.</v>
          </cell>
          <cell r="H698">
            <v>6</v>
          </cell>
          <cell r="I698" t="str">
            <v>7660</v>
          </cell>
          <cell r="J698" t="str">
            <v>Big Spring State Hospital</v>
          </cell>
        </row>
        <row r="699">
          <cell r="A699" t="str">
            <v>16-007-BSH</v>
          </cell>
          <cell r="B699" t="str">
            <v>DSHS</v>
          </cell>
          <cell r="C699" t="str">
            <v>Electrical System Upgrade &amp; Replacement</v>
          </cell>
          <cell r="D699">
            <v>118801.86</v>
          </cell>
          <cell r="E699">
            <v>0</v>
          </cell>
          <cell r="F699">
            <v>0</v>
          </cell>
          <cell r="G699" t="str">
            <v>Contingency</v>
          </cell>
          <cell r="H699">
            <v>9</v>
          </cell>
          <cell r="I699" t="str">
            <v>7660</v>
          </cell>
          <cell r="J699" t="str">
            <v>Big Spring State Hospital</v>
          </cell>
        </row>
        <row r="700">
          <cell r="A700" t="str">
            <v>16-007-BSH</v>
          </cell>
          <cell r="B700" t="str">
            <v>HHSC</v>
          </cell>
          <cell r="C700" t="str">
            <v>Electrical System Upgrade &amp; Replacement</v>
          </cell>
          <cell r="D700">
            <v>821.62</v>
          </cell>
          <cell r="E700">
            <v>821.62</v>
          </cell>
          <cell r="F700">
            <v>821.62</v>
          </cell>
          <cell r="G700" t="str">
            <v>Arch. &amp; Eng.</v>
          </cell>
          <cell r="H700">
            <v>2</v>
          </cell>
          <cell r="I700" t="str">
            <v>ESF18B</v>
          </cell>
          <cell r="J700" t="str">
            <v>Big Spring State Hospital</v>
          </cell>
        </row>
        <row r="701">
          <cell r="A701" t="str">
            <v>16-007-BSH</v>
          </cell>
          <cell r="B701" t="str">
            <v>HHSC</v>
          </cell>
          <cell r="C701" t="str">
            <v>Electrical System Upgrade &amp; Replacement</v>
          </cell>
          <cell r="D701">
            <v>0</v>
          </cell>
          <cell r="E701">
            <v>0</v>
          </cell>
          <cell r="F701">
            <v>0</v>
          </cell>
          <cell r="G701" t="str">
            <v>Contingency</v>
          </cell>
          <cell r="H701">
            <v>9</v>
          </cell>
          <cell r="I701" t="str">
            <v>ESF18B</v>
          </cell>
          <cell r="J701" t="str">
            <v>Big Spring State Hospital</v>
          </cell>
        </row>
        <row r="702">
          <cell r="A702" t="str">
            <v>16-007-BSH</v>
          </cell>
          <cell r="B702" t="str">
            <v>DSHS</v>
          </cell>
          <cell r="C702" t="str">
            <v>Electrical System Upgrade &amp; Replacement</v>
          </cell>
          <cell r="D702">
            <v>834445</v>
          </cell>
          <cell r="E702">
            <v>767724.06</v>
          </cell>
          <cell r="F702">
            <v>767724.06</v>
          </cell>
          <cell r="G702" t="str">
            <v>Construction</v>
          </cell>
          <cell r="H702">
            <v>1</v>
          </cell>
          <cell r="I702" t="str">
            <v>GR17</v>
          </cell>
          <cell r="J702" t="str">
            <v>Big Spring State Hospital</v>
          </cell>
        </row>
        <row r="703">
          <cell r="A703" t="str">
            <v>16-007-BSH</v>
          </cell>
          <cell r="B703" t="str">
            <v>DSHS</v>
          </cell>
          <cell r="C703" t="str">
            <v>Electrical System Upgrade &amp; Replacement</v>
          </cell>
          <cell r="D703">
            <v>76050</v>
          </cell>
          <cell r="E703">
            <v>76050</v>
          </cell>
          <cell r="F703">
            <v>76050</v>
          </cell>
          <cell r="G703" t="str">
            <v>Arch. &amp; Eng.</v>
          </cell>
          <cell r="H703">
            <v>2</v>
          </cell>
          <cell r="I703" t="str">
            <v>GR17</v>
          </cell>
          <cell r="J703" t="str">
            <v>Big Spring State Hospital</v>
          </cell>
        </row>
        <row r="704">
          <cell r="A704" t="str">
            <v>16-007-BSH</v>
          </cell>
          <cell r="B704" t="str">
            <v>DSHS</v>
          </cell>
          <cell r="C704" t="str">
            <v>Electrical System Upgrade &amp; Replacement</v>
          </cell>
          <cell r="D704">
            <v>8850</v>
          </cell>
          <cell r="E704">
            <v>8850</v>
          </cell>
          <cell r="F704">
            <v>8850</v>
          </cell>
          <cell r="G704" t="str">
            <v>Testing</v>
          </cell>
          <cell r="H704">
            <v>4</v>
          </cell>
          <cell r="I704" t="str">
            <v>GR17</v>
          </cell>
          <cell r="J704" t="str">
            <v>Big Spring State Hospital</v>
          </cell>
        </row>
        <row r="705">
          <cell r="A705" t="str">
            <v>16-007-BSH</v>
          </cell>
          <cell r="B705" t="str">
            <v>DSHS</v>
          </cell>
          <cell r="C705" t="str">
            <v>Electrical System Upgrade &amp; Replacement</v>
          </cell>
          <cell r="D705">
            <v>1362.12</v>
          </cell>
          <cell r="E705">
            <v>1362.12</v>
          </cell>
          <cell r="F705">
            <v>1362.12</v>
          </cell>
          <cell r="G705" t="str">
            <v>Newspaper</v>
          </cell>
          <cell r="H705">
            <v>5</v>
          </cell>
          <cell r="I705" t="str">
            <v>GR17</v>
          </cell>
          <cell r="J705" t="str">
            <v>Big Spring State Hospital</v>
          </cell>
        </row>
        <row r="706">
          <cell r="A706" t="str">
            <v>16-007-BSH</v>
          </cell>
          <cell r="B706" t="str">
            <v>DSHS</v>
          </cell>
          <cell r="C706" t="str">
            <v>Electrical System Upgrade &amp; Replacement</v>
          </cell>
          <cell r="D706">
            <v>0</v>
          </cell>
          <cell r="E706">
            <v>0</v>
          </cell>
          <cell r="F706">
            <v>0</v>
          </cell>
          <cell r="G706" t="str">
            <v>Agency Admin.</v>
          </cell>
          <cell r="H706">
            <v>6</v>
          </cell>
          <cell r="I706" t="str">
            <v>GR17</v>
          </cell>
          <cell r="J706" t="str">
            <v>Big Spring State Hospital</v>
          </cell>
        </row>
        <row r="707">
          <cell r="A707" t="str">
            <v>16-007-BSH</v>
          </cell>
          <cell r="B707" t="str">
            <v>DSHS</v>
          </cell>
          <cell r="C707" t="str">
            <v>Electrical System Upgrade &amp; Replacement</v>
          </cell>
          <cell r="D707">
            <v>0</v>
          </cell>
          <cell r="E707">
            <v>0</v>
          </cell>
          <cell r="F707">
            <v>0</v>
          </cell>
          <cell r="G707" t="str">
            <v>Contingency</v>
          </cell>
          <cell r="H707">
            <v>9</v>
          </cell>
          <cell r="I707" t="str">
            <v>GR17</v>
          </cell>
          <cell r="J707" t="str">
            <v>Big Spring State Hospital</v>
          </cell>
        </row>
        <row r="708">
          <cell r="A708" t="str">
            <v>16-006-ASH</v>
          </cell>
          <cell r="B708" t="str">
            <v>DSHS</v>
          </cell>
          <cell r="C708" t="str">
            <v>Water Heater &amp; Chiller Replacement</v>
          </cell>
          <cell r="D708">
            <v>0</v>
          </cell>
          <cell r="E708">
            <v>0</v>
          </cell>
          <cell r="F708">
            <v>0</v>
          </cell>
          <cell r="G708" t="str">
            <v>Agency Admin.</v>
          </cell>
          <cell r="H708">
            <v>6</v>
          </cell>
          <cell r="I708" t="str">
            <v>7660</v>
          </cell>
          <cell r="J708" t="str">
            <v>Austin State Hospital</v>
          </cell>
        </row>
        <row r="709">
          <cell r="A709" t="str">
            <v>16-006-ASH</v>
          </cell>
          <cell r="B709" t="str">
            <v>DSHS</v>
          </cell>
          <cell r="C709" t="str">
            <v>Water Heater &amp; Chiller Replacement</v>
          </cell>
          <cell r="D709">
            <v>4179.3599999999997</v>
          </cell>
          <cell r="E709">
            <v>0</v>
          </cell>
          <cell r="F709">
            <v>0</v>
          </cell>
          <cell r="G709" t="str">
            <v>Contingency</v>
          </cell>
          <cell r="H709">
            <v>9</v>
          </cell>
          <cell r="I709" t="str">
            <v>7660</v>
          </cell>
          <cell r="J709" t="str">
            <v>Austin State Hospital</v>
          </cell>
        </row>
        <row r="710">
          <cell r="A710" t="str">
            <v>16-006-ASH</v>
          </cell>
          <cell r="B710" t="str">
            <v>DSHS</v>
          </cell>
          <cell r="C710" t="str">
            <v>Water Heater &amp; Chiller Replacement</v>
          </cell>
          <cell r="D710">
            <v>219798</v>
          </cell>
          <cell r="E710">
            <v>199798</v>
          </cell>
          <cell r="F710">
            <v>179818.17</v>
          </cell>
          <cell r="G710" t="str">
            <v>Construction</v>
          </cell>
          <cell r="H710">
            <v>1</v>
          </cell>
          <cell r="I710" t="str">
            <v>GR17</v>
          </cell>
          <cell r="J710" t="str">
            <v>Austin State Hospital</v>
          </cell>
        </row>
        <row r="711">
          <cell r="A711" t="str">
            <v>16-006-ASH</v>
          </cell>
          <cell r="B711" t="str">
            <v>DSHS</v>
          </cell>
          <cell r="C711" t="str">
            <v>Water Heater &amp; Chiller Replacement</v>
          </cell>
          <cell r="D711">
            <v>24521</v>
          </cell>
          <cell r="E711">
            <v>24521</v>
          </cell>
          <cell r="F711">
            <v>19997.64</v>
          </cell>
          <cell r="G711" t="str">
            <v>Arch. &amp; Eng.</v>
          </cell>
          <cell r="H711">
            <v>2</v>
          </cell>
          <cell r="I711" t="str">
            <v>GR17</v>
          </cell>
          <cell r="J711" t="str">
            <v>Austin State Hospital</v>
          </cell>
        </row>
        <row r="712">
          <cell r="A712" t="str">
            <v>16-006-ASH</v>
          </cell>
          <cell r="B712" t="str">
            <v>DSHS</v>
          </cell>
          <cell r="C712" t="str">
            <v>Water Heater &amp; Chiller Replacement</v>
          </cell>
          <cell r="D712">
            <v>2925</v>
          </cell>
          <cell r="E712">
            <v>2925</v>
          </cell>
          <cell r="F712">
            <v>2925</v>
          </cell>
          <cell r="G712" t="str">
            <v>Survey</v>
          </cell>
          <cell r="H712">
            <v>3</v>
          </cell>
          <cell r="I712" t="str">
            <v>GR17</v>
          </cell>
          <cell r="J712" t="str">
            <v>Austin State Hospital</v>
          </cell>
        </row>
        <row r="713">
          <cell r="A713" t="str">
            <v>16-006-ASH</v>
          </cell>
          <cell r="B713" t="str">
            <v>DSHS</v>
          </cell>
          <cell r="C713" t="str">
            <v>Water Heater &amp; Chiller Replacement</v>
          </cell>
          <cell r="D713">
            <v>2249.91</v>
          </cell>
          <cell r="E713">
            <v>2249.91</v>
          </cell>
          <cell r="F713">
            <v>2249.91</v>
          </cell>
          <cell r="G713" t="str">
            <v>Newspaper</v>
          </cell>
          <cell r="H713">
            <v>5</v>
          </cell>
          <cell r="I713" t="str">
            <v>GR17</v>
          </cell>
          <cell r="J713" t="str">
            <v>Austin State Hospital</v>
          </cell>
        </row>
        <row r="714">
          <cell r="A714" t="str">
            <v>16-006-ASH</v>
          </cell>
          <cell r="B714" t="str">
            <v>DSHS</v>
          </cell>
          <cell r="C714" t="str">
            <v>Water Heater &amp; Chiller Replacement</v>
          </cell>
          <cell r="D714">
            <v>0</v>
          </cell>
          <cell r="E714">
            <v>0</v>
          </cell>
          <cell r="F714">
            <v>0</v>
          </cell>
          <cell r="G714" t="str">
            <v>Agency Admin.</v>
          </cell>
          <cell r="H714">
            <v>6</v>
          </cell>
          <cell r="I714" t="str">
            <v>GR17</v>
          </cell>
          <cell r="J714" t="str">
            <v>Austin State Hospital</v>
          </cell>
        </row>
        <row r="715">
          <cell r="A715" t="str">
            <v>16-006-ASH</v>
          </cell>
          <cell r="B715" t="str">
            <v>DSHS</v>
          </cell>
          <cell r="C715" t="str">
            <v>Water Heater &amp; Chiller Replacement</v>
          </cell>
          <cell r="D715">
            <v>0</v>
          </cell>
          <cell r="E715">
            <v>0</v>
          </cell>
          <cell r="F715">
            <v>0</v>
          </cell>
          <cell r="G715" t="str">
            <v>Contingency</v>
          </cell>
          <cell r="H715">
            <v>9</v>
          </cell>
          <cell r="I715" t="str">
            <v>GR17</v>
          </cell>
          <cell r="J715" t="str">
            <v>Austin State Hospital</v>
          </cell>
        </row>
        <row r="716">
          <cell r="A716" t="str">
            <v>16-005-ASH</v>
          </cell>
          <cell r="B716" t="str">
            <v>DSHS</v>
          </cell>
          <cell r="C716" t="str">
            <v>Roof Replacement and Repairs</v>
          </cell>
          <cell r="D716">
            <v>14398.41</v>
          </cell>
          <cell r="E716">
            <v>14398.41</v>
          </cell>
          <cell r="F716">
            <v>14398.41</v>
          </cell>
          <cell r="G716" t="str">
            <v>Agency Admin.</v>
          </cell>
          <cell r="H716">
            <v>6</v>
          </cell>
          <cell r="I716" t="str">
            <v>7660</v>
          </cell>
          <cell r="J716" t="str">
            <v>Austin State Hospital</v>
          </cell>
        </row>
        <row r="717">
          <cell r="A717" t="str">
            <v>16-005-ASH</v>
          </cell>
          <cell r="B717" t="str">
            <v>DSHS</v>
          </cell>
          <cell r="C717" t="str">
            <v>Roof Replacement and Repairs</v>
          </cell>
          <cell r="D717">
            <v>32896.94</v>
          </cell>
          <cell r="E717">
            <v>0</v>
          </cell>
          <cell r="F717">
            <v>0</v>
          </cell>
          <cell r="G717" t="str">
            <v>Contingency</v>
          </cell>
          <cell r="H717">
            <v>9</v>
          </cell>
          <cell r="I717" t="str">
            <v>7660</v>
          </cell>
          <cell r="J717" t="str">
            <v>Austin State Hospital</v>
          </cell>
        </row>
        <row r="718">
          <cell r="A718" t="str">
            <v>16-005-ASH</v>
          </cell>
          <cell r="B718" t="str">
            <v>DSHS</v>
          </cell>
          <cell r="C718" t="str">
            <v>Roof Replacement and Repairs</v>
          </cell>
          <cell r="D718">
            <v>1027995.7</v>
          </cell>
          <cell r="E718">
            <v>1014663.44</v>
          </cell>
          <cell r="F718">
            <v>1014663.44</v>
          </cell>
          <cell r="G718" t="str">
            <v>Construction</v>
          </cell>
          <cell r="H718">
            <v>1</v>
          </cell>
          <cell r="I718" t="str">
            <v>GR17</v>
          </cell>
          <cell r="J718" t="str">
            <v>Austin State Hospital</v>
          </cell>
        </row>
        <row r="719">
          <cell r="A719" t="str">
            <v>16-005-ASH</v>
          </cell>
          <cell r="B719" t="str">
            <v>DSHS</v>
          </cell>
          <cell r="C719" t="str">
            <v>Roof Replacement and Repairs</v>
          </cell>
          <cell r="D719">
            <v>80072.14</v>
          </cell>
          <cell r="E719">
            <v>80072.14</v>
          </cell>
          <cell r="F719">
            <v>80072.14</v>
          </cell>
          <cell r="G719" t="str">
            <v>Arch. &amp; Eng.</v>
          </cell>
          <cell r="H719">
            <v>2</v>
          </cell>
          <cell r="I719" t="str">
            <v>GR17</v>
          </cell>
          <cell r="J719" t="str">
            <v>Austin State Hospital</v>
          </cell>
        </row>
        <row r="720">
          <cell r="A720" t="str">
            <v>16-005-ASH</v>
          </cell>
          <cell r="B720" t="str">
            <v>DSHS</v>
          </cell>
          <cell r="C720" t="str">
            <v>Roof Replacement and Repairs</v>
          </cell>
          <cell r="D720">
            <v>2072.94</v>
          </cell>
          <cell r="E720">
            <v>2072.94</v>
          </cell>
          <cell r="F720">
            <v>2072.94</v>
          </cell>
          <cell r="G720" t="str">
            <v>Newspaper</v>
          </cell>
          <cell r="H720">
            <v>5</v>
          </cell>
          <cell r="I720" t="str">
            <v>GR17</v>
          </cell>
          <cell r="J720" t="str">
            <v>Austin State Hospital</v>
          </cell>
        </row>
        <row r="721">
          <cell r="A721" t="str">
            <v>16-005-ASH</v>
          </cell>
          <cell r="B721" t="str">
            <v>DSHS</v>
          </cell>
          <cell r="C721" t="str">
            <v>Roof Replacement and Repairs</v>
          </cell>
          <cell r="D721">
            <v>24667.74</v>
          </cell>
          <cell r="E721">
            <v>24667.74</v>
          </cell>
          <cell r="F721">
            <v>24667.74</v>
          </cell>
          <cell r="G721" t="str">
            <v>Agency Admin.</v>
          </cell>
          <cell r="H721">
            <v>6</v>
          </cell>
          <cell r="I721" t="str">
            <v>GR17</v>
          </cell>
          <cell r="J721" t="str">
            <v>Austin State Hospital</v>
          </cell>
        </row>
        <row r="722">
          <cell r="A722" t="str">
            <v>16-005-ASH</v>
          </cell>
          <cell r="B722" t="str">
            <v>DSHS</v>
          </cell>
          <cell r="C722" t="str">
            <v>Roof Replacement and Repairs</v>
          </cell>
          <cell r="D722">
            <v>0</v>
          </cell>
          <cell r="E722">
            <v>0</v>
          </cell>
          <cell r="F722">
            <v>0</v>
          </cell>
          <cell r="G722" t="str">
            <v>Contingency</v>
          </cell>
          <cell r="H722">
            <v>9</v>
          </cell>
          <cell r="I722" t="str">
            <v>GR17</v>
          </cell>
          <cell r="J722" t="str">
            <v>Austin State Hospital</v>
          </cell>
        </row>
        <row r="723">
          <cell r="A723" t="str">
            <v>16-004-ASH</v>
          </cell>
          <cell r="B723" t="str">
            <v>DSHS</v>
          </cell>
          <cell r="C723" t="str">
            <v>Water Valve Installation</v>
          </cell>
          <cell r="D723">
            <v>0</v>
          </cell>
          <cell r="E723">
            <v>0</v>
          </cell>
          <cell r="F723">
            <v>0</v>
          </cell>
          <cell r="G723" t="str">
            <v>Agency Admin.</v>
          </cell>
          <cell r="H723">
            <v>6</v>
          </cell>
          <cell r="I723" t="str">
            <v>7660</v>
          </cell>
          <cell r="J723" t="str">
            <v>Austin State Hospital</v>
          </cell>
        </row>
        <row r="724">
          <cell r="A724" t="str">
            <v>16-004-ASH</v>
          </cell>
          <cell r="B724" t="str">
            <v>DSHS</v>
          </cell>
          <cell r="C724" t="str">
            <v>Water Valve Installation</v>
          </cell>
          <cell r="D724">
            <v>7100</v>
          </cell>
          <cell r="E724">
            <v>0</v>
          </cell>
          <cell r="F724">
            <v>0</v>
          </cell>
          <cell r="G724" t="str">
            <v>Contingency</v>
          </cell>
          <cell r="H724">
            <v>9</v>
          </cell>
          <cell r="I724" t="str">
            <v>7660</v>
          </cell>
          <cell r="J724" t="str">
            <v>Austin State Hospital</v>
          </cell>
        </row>
        <row r="725">
          <cell r="A725" t="str">
            <v>16-004-ASH</v>
          </cell>
          <cell r="B725" t="str">
            <v>DSHS</v>
          </cell>
          <cell r="C725" t="str">
            <v>Water Valve Installation</v>
          </cell>
          <cell r="D725">
            <v>299837</v>
          </cell>
          <cell r="E725">
            <v>254079</v>
          </cell>
          <cell r="F725">
            <v>228671.1</v>
          </cell>
          <cell r="G725" t="str">
            <v>Construction</v>
          </cell>
          <cell r="H725">
            <v>1</v>
          </cell>
          <cell r="I725" t="str">
            <v>GR17</v>
          </cell>
          <cell r="J725" t="str">
            <v>Austin State Hospital</v>
          </cell>
        </row>
        <row r="726">
          <cell r="A726" t="str">
            <v>16-004-ASH</v>
          </cell>
          <cell r="B726" t="str">
            <v>DSHS</v>
          </cell>
          <cell r="C726" t="str">
            <v>Water Valve Installation</v>
          </cell>
          <cell r="D726">
            <v>26865</v>
          </cell>
          <cell r="E726">
            <v>26865</v>
          </cell>
          <cell r="F726">
            <v>16119</v>
          </cell>
          <cell r="G726" t="str">
            <v>Arch. &amp; Eng.</v>
          </cell>
          <cell r="H726">
            <v>2</v>
          </cell>
          <cell r="I726" t="str">
            <v>GR17</v>
          </cell>
          <cell r="J726" t="str">
            <v>Austin State Hospital</v>
          </cell>
        </row>
        <row r="727">
          <cell r="A727" t="str">
            <v>16-004-ASH</v>
          </cell>
          <cell r="B727" t="str">
            <v>DSHS</v>
          </cell>
          <cell r="C727" t="str">
            <v>Water Valve Installation</v>
          </cell>
          <cell r="D727">
            <v>4472.3999999999996</v>
          </cell>
          <cell r="E727">
            <v>4472.3999999999996</v>
          </cell>
          <cell r="F727">
            <v>4472.3999999999996</v>
          </cell>
          <cell r="G727" t="str">
            <v>Newspaper</v>
          </cell>
          <cell r="H727">
            <v>5</v>
          </cell>
          <cell r="I727" t="str">
            <v>GR17</v>
          </cell>
          <cell r="J727" t="str">
            <v>Austin State Hospital</v>
          </cell>
        </row>
        <row r="728">
          <cell r="A728" t="str">
            <v>16-004-ASH</v>
          </cell>
          <cell r="B728" t="str">
            <v>DSHS</v>
          </cell>
          <cell r="C728" t="str">
            <v>Water Valve Installation</v>
          </cell>
          <cell r="D728">
            <v>0</v>
          </cell>
          <cell r="E728">
            <v>0</v>
          </cell>
          <cell r="F728">
            <v>0</v>
          </cell>
          <cell r="G728" t="str">
            <v>Agency Admin.</v>
          </cell>
          <cell r="H728">
            <v>6</v>
          </cell>
          <cell r="I728" t="str">
            <v>GR17</v>
          </cell>
          <cell r="J728" t="str">
            <v>Austin State Hospital</v>
          </cell>
        </row>
        <row r="729">
          <cell r="A729" t="str">
            <v>16-004-ASH</v>
          </cell>
          <cell r="B729" t="str">
            <v>DSHS</v>
          </cell>
          <cell r="C729" t="str">
            <v>Water Valve Installation</v>
          </cell>
          <cell r="D729">
            <v>0</v>
          </cell>
          <cell r="E729">
            <v>0</v>
          </cell>
          <cell r="F729">
            <v>0</v>
          </cell>
          <cell r="G729" t="str">
            <v>Contingency</v>
          </cell>
          <cell r="H729">
            <v>9</v>
          </cell>
          <cell r="I729" t="str">
            <v>GR17</v>
          </cell>
          <cell r="J729" t="str">
            <v>Austin State Hospital</v>
          </cell>
        </row>
        <row r="730">
          <cell r="A730" t="str">
            <v>16-003-ASH</v>
          </cell>
          <cell r="B730" t="str">
            <v>DSHS</v>
          </cell>
          <cell r="C730" t="str">
            <v>Sidewalk Replacement</v>
          </cell>
          <cell r="D730">
            <v>259.7</v>
          </cell>
          <cell r="E730">
            <v>259.7</v>
          </cell>
          <cell r="F730">
            <v>259.7</v>
          </cell>
          <cell r="G730" t="str">
            <v>Agency Admin.</v>
          </cell>
          <cell r="H730">
            <v>6</v>
          </cell>
          <cell r="I730" t="str">
            <v>7660</v>
          </cell>
          <cell r="J730" t="str">
            <v>Austin State Hospital</v>
          </cell>
        </row>
        <row r="731">
          <cell r="A731" t="str">
            <v>16-003-ASH</v>
          </cell>
          <cell r="B731" t="str">
            <v>DSHS</v>
          </cell>
          <cell r="C731" t="str">
            <v>Sidewalk Replacement</v>
          </cell>
          <cell r="D731">
            <v>0</v>
          </cell>
          <cell r="E731">
            <v>0</v>
          </cell>
          <cell r="F731">
            <v>0</v>
          </cell>
          <cell r="G731" t="str">
            <v>Contingency</v>
          </cell>
          <cell r="H731">
            <v>9</v>
          </cell>
          <cell r="I731" t="str">
            <v>7660</v>
          </cell>
          <cell r="J731" t="str">
            <v>Austin State Hospital</v>
          </cell>
        </row>
        <row r="732">
          <cell r="A732" t="str">
            <v>16-003-ASH</v>
          </cell>
          <cell r="B732" t="str">
            <v>DSHS</v>
          </cell>
          <cell r="C732" t="str">
            <v>Sidewalk Replacement</v>
          </cell>
          <cell r="D732">
            <v>93750</v>
          </cell>
          <cell r="E732">
            <v>93750</v>
          </cell>
          <cell r="F732">
            <v>93750</v>
          </cell>
          <cell r="G732" t="str">
            <v>Construction</v>
          </cell>
          <cell r="H732">
            <v>1</v>
          </cell>
          <cell r="I732" t="str">
            <v>GR17</v>
          </cell>
          <cell r="J732" t="str">
            <v>Austin State Hospital</v>
          </cell>
        </row>
        <row r="733">
          <cell r="A733" t="str">
            <v>16-003-ASH</v>
          </cell>
          <cell r="B733" t="str">
            <v>DSHS</v>
          </cell>
          <cell r="C733" t="str">
            <v>Sidewalk Replacement</v>
          </cell>
          <cell r="D733">
            <v>0</v>
          </cell>
          <cell r="E733">
            <v>0</v>
          </cell>
          <cell r="F733">
            <v>0</v>
          </cell>
          <cell r="G733" t="str">
            <v>Survey</v>
          </cell>
          <cell r="H733">
            <v>3</v>
          </cell>
          <cell r="I733" t="str">
            <v>GR17</v>
          </cell>
          <cell r="J733" t="str">
            <v>Austin State Hospital</v>
          </cell>
        </row>
        <row r="734">
          <cell r="A734" t="str">
            <v>16-003-ASH</v>
          </cell>
          <cell r="B734" t="str">
            <v>DSHS</v>
          </cell>
          <cell r="C734" t="str">
            <v>Sidewalk Replacement</v>
          </cell>
          <cell r="D734">
            <v>4934.21</v>
          </cell>
          <cell r="E734">
            <v>4934.21</v>
          </cell>
          <cell r="F734">
            <v>4934.21</v>
          </cell>
          <cell r="G734" t="str">
            <v>Agency Admin.</v>
          </cell>
          <cell r="H734">
            <v>6</v>
          </cell>
          <cell r="I734" t="str">
            <v>GR17</v>
          </cell>
          <cell r="J734" t="str">
            <v>Austin State Hospital</v>
          </cell>
        </row>
        <row r="735">
          <cell r="A735" t="str">
            <v>16-003-ASH</v>
          </cell>
          <cell r="B735" t="str">
            <v>DSHS</v>
          </cell>
          <cell r="C735" t="str">
            <v>Sidewalk Replacement</v>
          </cell>
          <cell r="D735">
            <v>0</v>
          </cell>
          <cell r="E735">
            <v>0</v>
          </cell>
          <cell r="F735">
            <v>0</v>
          </cell>
          <cell r="G735" t="str">
            <v>Contingency</v>
          </cell>
          <cell r="H735">
            <v>9</v>
          </cell>
          <cell r="I735" t="str">
            <v>GR17</v>
          </cell>
          <cell r="J735" t="str">
            <v>Austin State Hospital</v>
          </cell>
        </row>
        <row r="736">
          <cell r="A736" t="str">
            <v>16-002-WFH</v>
          </cell>
          <cell r="B736" t="str">
            <v>DSHS</v>
          </cell>
          <cell r="C736" t="str">
            <v>Laundry Boiler Bldg. 519</v>
          </cell>
          <cell r="D736">
            <v>110105</v>
          </cell>
          <cell r="E736">
            <v>110105</v>
          </cell>
          <cell r="F736">
            <v>110105</v>
          </cell>
          <cell r="G736" t="str">
            <v>Construction</v>
          </cell>
          <cell r="H736">
            <v>1</v>
          </cell>
          <cell r="I736" t="str">
            <v>7660</v>
          </cell>
          <cell r="J736" t="str">
            <v>North Texas State Hospital - Wichita Falls</v>
          </cell>
        </row>
        <row r="737">
          <cell r="A737" t="str">
            <v>16-002-WFH</v>
          </cell>
          <cell r="B737" t="str">
            <v>DSHS</v>
          </cell>
          <cell r="C737" t="str">
            <v>Laundry Boiler Bldg. 519</v>
          </cell>
          <cell r="D737">
            <v>5795</v>
          </cell>
          <cell r="E737">
            <v>5795</v>
          </cell>
          <cell r="F737">
            <v>5795</v>
          </cell>
          <cell r="G737" t="str">
            <v>Agency Admin.</v>
          </cell>
          <cell r="H737">
            <v>6</v>
          </cell>
          <cell r="I737" t="str">
            <v>7660</v>
          </cell>
          <cell r="J737" t="str">
            <v>North Texas State Hospital - Wichita Falls</v>
          </cell>
        </row>
        <row r="738">
          <cell r="A738" t="str">
            <v>16-002-WFH</v>
          </cell>
          <cell r="B738" t="str">
            <v>DSHS</v>
          </cell>
          <cell r="C738" t="str">
            <v>Laundry Boiler Bldg. 519</v>
          </cell>
          <cell r="D738">
            <v>0</v>
          </cell>
          <cell r="E738">
            <v>0</v>
          </cell>
          <cell r="F738">
            <v>0</v>
          </cell>
          <cell r="G738" t="str">
            <v>Contingency</v>
          </cell>
          <cell r="H738">
            <v>9</v>
          </cell>
          <cell r="I738" t="str">
            <v>7660</v>
          </cell>
          <cell r="J738" t="str">
            <v>North Texas State Hospital - Wichita Falls</v>
          </cell>
        </row>
        <row r="739">
          <cell r="A739" t="str">
            <v>16-001-ASH</v>
          </cell>
          <cell r="B739" t="str">
            <v>DSHS</v>
          </cell>
          <cell r="C739" t="str">
            <v>Building Structure Study Bldg. 781</v>
          </cell>
          <cell r="D739">
            <v>12806.14</v>
          </cell>
          <cell r="E739">
            <v>12806.14</v>
          </cell>
          <cell r="F739">
            <v>12806.14</v>
          </cell>
          <cell r="G739" t="str">
            <v>Site Survey</v>
          </cell>
          <cell r="H739">
            <v>3</v>
          </cell>
          <cell r="I739" t="str">
            <v>7660</v>
          </cell>
          <cell r="J739" t="str">
            <v>Austin State Hospital</v>
          </cell>
        </row>
        <row r="740">
          <cell r="A740" t="str">
            <v>16-001-ASH</v>
          </cell>
          <cell r="B740" t="str">
            <v>DSHS</v>
          </cell>
          <cell r="C740" t="str">
            <v>Building Structure Study Bldg. 781</v>
          </cell>
          <cell r="D740">
            <v>17193.86</v>
          </cell>
          <cell r="E740">
            <v>0</v>
          </cell>
          <cell r="F740">
            <v>0</v>
          </cell>
          <cell r="G740" t="str">
            <v>Contingency</v>
          </cell>
          <cell r="H740">
            <v>9</v>
          </cell>
          <cell r="I740" t="str">
            <v>7660</v>
          </cell>
          <cell r="J740" t="str">
            <v>Austin State Hospital</v>
          </cell>
        </row>
        <row r="741">
          <cell r="A741" t="str">
            <v>16-001-ASH</v>
          </cell>
          <cell r="B741" t="str">
            <v>DSHS</v>
          </cell>
          <cell r="C741" t="str">
            <v>Building Structure Study Bldg. 781</v>
          </cell>
          <cell r="D741">
            <v>0</v>
          </cell>
          <cell r="E741">
            <v>0</v>
          </cell>
          <cell r="F741">
            <v>0</v>
          </cell>
          <cell r="G741" t="str">
            <v>Contingency</v>
          </cell>
          <cell r="H741">
            <v>9</v>
          </cell>
          <cell r="I741" t="str">
            <v>GR155</v>
          </cell>
          <cell r="J741" t="str">
            <v>Austin State Hospital</v>
          </cell>
        </row>
        <row r="742">
          <cell r="A742" t="str">
            <v>15-003-RSC</v>
          </cell>
          <cell r="B742" t="str">
            <v>DSHS</v>
          </cell>
          <cell r="C742" t="str">
            <v>Roof Replacement Bldg. 515</v>
          </cell>
          <cell r="D742">
            <v>79518.41</v>
          </cell>
          <cell r="E742">
            <v>79518.41</v>
          </cell>
          <cell r="F742">
            <v>79518.41</v>
          </cell>
          <cell r="G742" t="str">
            <v>Construction</v>
          </cell>
          <cell r="H742">
            <v>1</v>
          </cell>
          <cell r="I742" t="str">
            <v>7660</v>
          </cell>
          <cell r="J742" t="str">
            <v>Rio Grande State Center</v>
          </cell>
        </row>
        <row r="743">
          <cell r="A743" t="str">
            <v>15-003-RSC</v>
          </cell>
          <cell r="B743" t="str">
            <v>DSHS</v>
          </cell>
          <cell r="C743" t="str">
            <v>Roof Replacement Bldg. 515</v>
          </cell>
          <cell r="D743">
            <v>61000</v>
          </cell>
          <cell r="E743">
            <v>57000</v>
          </cell>
          <cell r="F743">
            <v>55620</v>
          </cell>
          <cell r="G743" t="str">
            <v>Arch. &amp; Eng.</v>
          </cell>
          <cell r="H743">
            <v>2</v>
          </cell>
          <cell r="I743" t="str">
            <v>7660</v>
          </cell>
          <cell r="J743" t="str">
            <v>Rio Grande State Center</v>
          </cell>
        </row>
        <row r="744">
          <cell r="A744" t="str">
            <v>15-003-RSC</v>
          </cell>
          <cell r="B744" t="str">
            <v>DSHS</v>
          </cell>
          <cell r="C744" t="str">
            <v>Roof Replacement Bldg. 515</v>
          </cell>
          <cell r="D744">
            <v>1481.57</v>
          </cell>
          <cell r="E744">
            <v>1481.57</v>
          </cell>
          <cell r="F744">
            <v>1481.57</v>
          </cell>
          <cell r="G744" t="str">
            <v>Legal</v>
          </cell>
          <cell r="H744">
            <v>5</v>
          </cell>
          <cell r="I744" t="str">
            <v>7660</v>
          </cell>
          <cell r="J744" t="str">
            <v>Rio Grande State Center</v>
          </cell>
        </row>
        <row r="745">
          <cell r="A745" t="str">
            <v>15-003-RSC</v>
          </cell>
          <cell r="B745" t="str">
            <v>DSHS</v>
          </cell>
          <cell r="C745" t="str">
            <v>Roof Replacement Bldg. 515</v>
          </cell>
          <cell r="D745">
            <v>0</v>
          </cell>
          <cell r="E745">
            <v>0</v>
          </cell>
          <cell r="F745">
            <v>0</v>
          </cell>
          <cell r="G745" t="str">
            <v>Agency Admin.</v>
          </cell>
          <cell r="H745">
            <v>6</v>
          </cell>
          <cell r="I745" t="str">
            <v>7660</v>
          </cell>
          <cell r="J745" t="str">
            <v>Rio Grande State Center</v>
          </cell>
        </row>
        <row r="746">
          <cell r="A746" t="str">
            <v>15-003-RSC</v>
          </cell>
          <cell r="B746" t="str">
            <v>DSHS</v>
          </cell>
          <cell r="C746" t="str">
            <v>Roof Replacement Bldg. 515</v>
          </cell>
          <cell r="D746">
            <v>0</v>
          </cell>
          <cell r="E746">
            <v>0</v>
          </cell>
          <cell r="F746">
            <v>0</v>
          </cell>
          <cell r="G746" t="str">
            <v>Furniture &amp; Equipment</v>
          </cell>
          <cell r="H746">
            <v>7</v>
          </cell>
          <cell r="I746" t="str">
            <v>7660</v>
          </cell>
          <cell r="J746" t="str">
            <v>Rio Grande State Center</v>
          </cell>
        </row>
        <row r="747">
          <cell r="A747" t="str">
            <v>15-003-RSC</v>
          </cell>
          <cell r="B747" t="str">
            <v>DSHS</v>
          </cell>
          <cell r="C747" t="str">
            <v>Roof Replacement Bldg. 515</v>
          </cell>
          <cell r="D747">
            <v>0</v>
          </cell>
          <cell r="E747">
            <v>0</v>
          </cell>
          <cell r="F747">
            <v>0</v>
          </cell>
          <cell r="G747" t="str">
            <v>Other</v>
          </cell>
          <cell r="H747">
            <v>8</v>
          </cell>
          <cell r="I747" t="str">
            <v>7660</v>
          </cell>
          <cell r="J747" t="str">
            <v>Rio Grande State Center</v>
          </cell>
        </row>
        <row r="748">
          <cell r="A748" t="str">
            <v>15-003-RSC</v>
          </cell>
          <cell r="B748" t="str">
            <v>DSHS</v>
          </cell>
          <cell r="C748" t="str">
            <v>Roof Replacement Bldg. 515</v>
          </cell>
          <cell r="D748">
            <v>112320.89</v>
          </cell>
          <cell r="E748">
            <v>0</v>
          </cell>
          <cell r="F748">
            <v>0</v>
          </cell>
          <cell r="G748" t="str">
            <v>Contingency</v>
          </cell>
          <cell r="H748">
            <v>9</v>
          </cell>
          <cell r="I748" t="str">
            <v>7660</v>
          </cell>
          <cell r="J748" t="str">
            <v>Rio Grande State Center</v>
          </cell>
        </row>
        <row r="749">
          <cell r="A749" t="str">
            <v>15-003-RSC</v>
          </cell>
          <cell r="B749" t="str">
            <v>DSHS</v>
          </cell>
          <cell r="C749" t="str">
            <v>Roof Replacement Bldg. 515</v>
          </cell>
          <cell r="D749">
            <v>435481.59</v>
          </cell>
          <cell r="E749">
            <v>435481.59</v>
          </cell>
          <cell r="F749">
            <v>285709.09000000003</v>
          </cell>
          <cell r="G749" t="str">
            <v>Construction</v>
          </cell>
          <cell r="H749">
            <v>1</v>
          </cell>
          <cell r="I749" t="str">
            <v>GR17</v>
          </cell>
          <cell r="J749" t="str">
            <v>Rio Grande State Center</v>
          </cell>
        </row>
        <row r="750">
          <cell r="A750" t="str">
            <v>15-003-RSC</v>
          </cell>
          <cell r="B750" t="str">
            <v>DSHS</v>
          </cell>
          <cell r="C750" t="str">
            <v>Roof Replacement Bldg. 515</v>
          </cell>
          <cell r="D750">
            <v>0</v>
          </cell>
          <cell r="E750">
            <v>0</v>
          </cell>
          <cell r="F750">
            <v>0</v>
          </cell>
          <cell r="G750" t="str">
            <v>Legal</v>
          </cell>
          <cell r="H750">
            <v>5</v>
          </cell>
          <cell r="I750" t="str">
            <v>GR17</v>
          </cell>
          <cell r="J750" t="str">
            <v>Rio Grande State Center</v>
          </cell>
        </row>
        <row r="751">
          <cell r="A751" t="str">
            <v>15-003-RSC</v>
          </cell>
          <cell r="B751" t="str">
            <v>DSHS</v>
          </cell>
          <cell r="C751" t="str">
            <v>Roof Replacement Bldg. 515</v>
          </cell>
          <cell r="D751">
            <v>0</v>
          </cell>
          <cell r="E751">
            <v>0</v>
          </cell>
          <cell r="F751">
            <v>0</v>
          </cell>
          <cell r="G751" t="str">
            <v>Agency Admin.</v>
          </cell>
          <cell r="H751">
            <v>6</v>
          </cell>
          <cell r="I751" t="str">
            <v>GR17</v>
          </cell>
          <cell r="J751" t="str">
            <v>Rio Grande State Center</v>
          </cell>
        </row>
        <row r="752">
          <cell r="A752" t="str">
            <v>15-003-RSC</v>
          </cell>
          <cell r="B752" t="str">
            <v>DSHS</v>
          </cell>
          <cell r="C752" t="str">
            <v>Roof Replacement Bldg. 515</v>
          </cell>
          <cell r="D752">
            <v>8400</v>
          </cell>
          <cell r="E752">
            <v>8400</v>
          </cell>
          <cell r="F752">
            <v>7576.8</v>
          </cell>
          <cell r="G752" t="str">
            <v>Other</v>
          </cell>
          <cell r="H752">
            <v>8</v>
          </cell>
          <cell r="I752" t="str">
            <v>GR17</v>
          </cell>
          <cell r="J752" t="str">
            <v>Rio Grande State Center</v>
          </cell>
        </row>
        <row r="753">
          <cell r="A753" t="str">
            <v>15-003-RSC</v>
          </cell>
          <cell r="B753" t="str">
            <v>DSHS</v>
          </cell>
          <cell r="C753" t="str">
            <v>Roof Replacement Bldg. 515</v>
          </cell>
          <cell r="D753">
            <v>0</v>
          </cell>
          <cell r="E753">
            <v>0</v>
          </cell>
          <cell r="F753">
            <v>0</v>
          </cell>
          <cell r="G753" t="str">
            <v>Contingency</v>
          </cell>
          <cell r="H753">
            <v>9</v>
          </cell>
          <cell r="I753" t="str">
            <v>GR17</v>
          </cell>
          <cell r="J753" t="str">
            <v>Rio Grande State Center</v>
          </cell>
        </row>
        <row r="754">
          <cell r="A754" t="str">
            <v>15-002-RSH</v>
          </cell>
          <cell r="B754" t="str">
            <v>DSHS</v>
          </cell>
          <cell r="C754" t="str">
            <v>Elevator Equip. Replacement Bldg. 51</v>
          </cell>
          <cell r="D754">
            <v>20957</v>
          </cell>
          <cell r="E754">
            <v>20957</v>
          </cell>
          <cell r="F754">
            <v>20957</v>
          </cell>
          <cell r="G754" t="str">
            <v>Construction</v>
          </cell>
          <cell r="H754">
            <v>1</v>
          </cell>
          <cell r="I754" t="str">
            <v>7660</v>
          </cell>
          <cell r="J754" t="str">
            <v>Rusk State Hospital</v>
          </cell>
        </row>
        <row r="755">
          <cell r="A755" t="str">
            <v>15-002-RSH</v>
          </cell>
          <cell r="B755" t="str">
            <v>DSHS</v>
          </cell>
          <cell r="C755" t="str">
            <v>Elevator Equip. Replacement Bldg. 51</v>
          </cell>
          <cell r="D755">
            <v>0</v>
          </cell>
          <cell r="E755">
            <v>0</v>
          </cell>
          <cell r="F755">
            <v>0</v>
          </cell>
          <cell r="G755" t="str">
            <v>Agency Admin.</v>
          </cell>
          <cell r="H755">
            <v>6</v>
          </cell>
          <cell r="I755" t="str">
            <v>7660</v>
          </cell>
          <cell r="J755" t="str">
            <v>Rusk State Hospital</v>
          </cell>
        </row>
        <row r="756">
          <cell r="A756" t="str">
            <v>15-002-RSH</v>
          </cell>
          <cell r="B756" t="str">
            <v>DSHS</v>
          </cell>
          <cell r="C756" t="str">
            <v>Elevator Equip. Replacement Bldg. 51</v>
          </cell>
          <cell r="D756">
            <v>0</v>
          </cell>
          <cell r="E756">
            <v>0</v>
          </cell>
          <cell r="F756">
            <v>0</v>
          </cell>
          <cell r="G756" t="str">
            <v>Contingency</v>
          </cell>
          <cell r="H756">
            <v>9</v>
          </cell>
          <cell r="I756" t="str">
            <v>7660</v>
          </cell>
          <cell r="J756" t="str">
            <v>Rusk State Hospital</v>
          </cell>
        </row>
        <row r="757">
          <cell r="A757" t="str">
            <v>15-002-RSH</v>
          </cell>
          <cell r="B757" t="str">
            <v>DSHS</v>
          </cell>
          <cell r="C757" t="str">
            <v>Elevator Equip. Replacement Bldg. 51</v>
          </cell>
          <cell r="D757">
            <v>0</v>
          </cell>
          <cell r="E757">
            <v>0</v>
          </cell>
          <cell r="F757">
            <v>0</v>
          </cell>
          <cell r="G757" t="str">
            <v>Construction</v>
          </cell>
          <cell r="H757">
            <v>1</v>
          </cell>
          <cell r="I757" t="str">
            <v>GR15</v>
          </cell>
          <cell r="J757" t="str">
            <v>Rusk State Hospital</v>
          </cell>
        </row>
        <row r="758">
          <cell r="A758" t="str">
            <v>15-002-RSH</v>
          </cell>
          <cell r="B758" t="str">
            <v>DSHS</v>
          </cell>
          <cell r="C758" t="str">
            <v>Elevator Equip. Replacement Bldg. 51</v>
          </cell>
          <cell r="D758">
            <v>0</v>
          </cell>
          <cell r="E758">
            <v>0</v>
          </cell>
          <cell r="F758">
            <v>0</v>
          </cell>
          <cell r="G758" t="str">
            <v>Agency Admin.</v>
          </cell>
          <cell r="H758">
            <v>6</v>
          </cell>
          <cell r="I758" t="str">
            <v>GR15</v>
          </cell>
          <cell r="J758" t="str">
            <v>Rusk State Hospital</v>
          </cell>
        </row>
        <row r="759">
          <cell r="A759" t="str">
            <v>15-001-MSS</v>
          </cell>
          <cell r="B759" t="str">
            <v>DADS</v>
          </cell>
          <cell r="C759" t="str">
            <v>Wastewater Treatment Clarifier</v>
          </cell>
          <cell r="D759">
            <v>0</v>
          </cell>
          <cell r="E759">
            <v>0</v>
          </cell>
          <cell r="F759">
            <v>0</v>
          </cell>
          <cell r="G759" t="str">
            <v>Contingency</v>
          </cell>
          <cell r="H759">
            <v>9</v>
          </cell>
          <cell r="I759" t="str">
            <v>7658</v>
          </cell>
          <cell r="J759" t="str">
            <v>Mexia State Supported Living Center</v>
          </cell>
        </row>
        <row r="760">
          <cell r="A760" t="str">
            <v>15-001-MSS</v>
          </cell>
          <cell r="B760" t="str">
            <v>DADS</v>
          </cell>
          <cell r="C760" t="str">
            <v>Wastewater Treatment Clarifier</v>
          </cell>
          <cell r="D760">
            <v>105244</v>
          </cell>
          <cell r="E760">
            <v>105244</v>
          </cell>
          <cell r="F760">
            <v>105244</v>
          </cell>
          <cell r="G760" t="str">
            <v>Construction</v>
          </cell>
          <cell r="H760">
            <v>1</v>
          </cell>
          <cell r="I760" t="str">
            <v>GR14</v>
          </cell>
          <cell r="J760" t="str">
            <v>Mexia State Supported Living Center</v>
          </cell>
        </row>
        <row r="761">
          <cell r="A761" t="str">
            <v>15-001-MSS</v>
          </cell>
          <cell r="B761" t="str">
            <v>DADS</v>
          </cell>
          <cell r="C761" t="str">
            <v>Wastewater Treatment Clarifier</v>
          </cell>
          <cell r="D761">
            <v>8000</v>
          </cell>
          <cell r="E761">
            <v>8000</v>
          </cell>
          <cell r="F761">
            <v>8000</v>
          </cell>
          <cell r="G761" t="str">
            <v>Agency Admin.</v>
          </cell>
          <cell r="H761">
            <v>6</v>
          </cell>
          <cell r="I761" t="str">
            <v>GR14</v>
          </cell>
          <cell r="J761" t="str">
            <v>Mexia State Supported Living Center</v>
          </cell>
        </row>
        <row r="762">
          <cell r="A762" t="str">
            <v>15-001-MSS</v>
          </cell>
          <cell r="B762" t="str">
            <v>DADS</v>
          </cell>
          <cell r="C762" t="str">
            <v>Wastewater Treatment Clarifier</v>
          </cell>
          <cell r="D762">
            <v>0</v>
          </cell>
          <cell r="E762">
            <v>0</v>
          </cell>
          <cell r="F762">
            <v>0</v>
          </cell>
          <cell r="G762" t="str">
            <v>Contingency</v>
          </cell>
          <cell r="H762">
            <v>9</v>
          </cell>
          <cell r="I762" t="str">
            <v>GR14</v>
          </cell>
          <cell r="J762" t="str">
            <v>Mexia State Supported Living Center</v>
          </cell>
        </row>
        <row r="763">
          <cell r="A763" t="str">
            <v>14-074-RSH</v>
          </cell>
          <cell r="B763" t="str">
            <v>DSHS</v>
          </cell>
          <cell r="C763" t="str">
            <v>Freezer Vault Replacement</v>
          </cell>
          <cell r="D763">
            <v>4289.47</v>
          </cell>
          <cell r="E763">
            <v>4289.47</v>
          </cell>
          <cell r="F763">
            <v>4289.47</v>
          </cell>
          <cell r="G763" t="str">
            <v>Agency Admin.</v>
          </cell>
          <cell r="H763">
            <v>6</v>
          </cell>
          <cell r="I763" t="str">
            <v>7660</v>
          </cell>
          <cell r="J763" t="str">
            <v>Rusk State Hospital</v>
          </cell>
        </row>
        <row r="764">
          <cell r="A764" t="str">
            <v>14-074-RSH</v>
          </cell>
          <cell r="B764" t="str">
            <v>DSHS</v>
          </cell>
          <cell r="C764" t="str">
            <v>Freezer Vault Replacement</v>
          </cell>
          <cell r="D764">
            <v>81500</v>
          </cell>
          <cell r="E764">
            <v>81500</v>
          </cell>
          <cell r="F764">
            <v>81500</v>
          </cell>
          <cell r="G764" t="str">
            <v>Construction</v>
          </cell>
          <cell r="H764">
            <v>1</v>
          </cell>
          <cell r="I764" t="str">
            <v>GR15</v>
          </cell>
          <cell r="J764" t="str">
            <v>Rusk State Hospital</v>
          </cell>
        </row>
        <row r="765">
          <cell r="A765" t="str">
            <v>14-074-RSH</v>
          </cell>
          <cell r="B765" t="str">
            <v>DSHS</v>
          </cell>
          <cell r="C765" t="str">
            <v>Freezer Vault Replacement</v>
          </cell>
          <cell r="D765">
            <v>0</v>
          </cell>
          <cell r="E765">
            <v>0</v>
          </cell>
          <cell r="F765">
            <v>0</v>
          </cell>
          <cell r="G765" t="str">
            <v>Agency Admin.</v>
          </cell>
          <cell r="H765">
            <v>6</v>
          </cell>
          <cell r="I765" t="str">
            <v>GR15</v>
          </cell>
          <cell r="J765" t="str">
            <v>Rusk State Hospital</v>
          </cell>
        </row>
        <row r="766">
          <cell r="A766" t="str">
            <v>14-074-RSH</v>
          </cell>
          <cell r="B766" t="str">
            <v>DSHS</v>
          </cell>
          <cell r="C766" t="str">
            <v>Freezer Vault Replacement</v>
          </cell>
          <cell r="D766">
            <v>0</v>
          </cell>
          <cell r="E766">
            <v>0</v>
          </cell>
          <cell r="F766">
            <v>0</v>
          </cell>
          <cell r="G766" t="str">
            <v>Contingency</v>
          </cell>
          <cell r="H766">
            <v>9</v>
          </cell>
          <cell r="I766" t="str">
            <v>GR15</v>
          </cell>
          <cell r="J766" t="str">
            <v>Rusk State Hospital</v>
          </cell>
        </row>
        <row r="767">
          <cell r="A767" t="str">
            <v>14-073-VSH</v>
          </cell>
          <cell r="B767" t="str">
            <v>DSHS</v>
          </cell>
          <cell r="C767" t="str">
            <v>Chiller Replacement Bldgs. 516 &amp; 536</v>
          </cell>
          <cell r="D767">
            <v>192990</v>
          </cell>
          <cell r="E767">
            <v>192990</v>
          </cell>
          <cell r="F767">
            <v>192990</v>
          </cell>
          <cell r="G767" t="str">
            <v>Construction</v>
          </cell>
          <cell r="H767">
            <v>1</v>
          </cell>
          <cell r="I767" t="str">
            <v>7215</v>
          </cell>
          <cell r="J767" t="str">
            <v>North Texas State Hospital - Vernon</v>
          </cell>
        </row>
        <row r="768">
          <cell r="A768" t="str">
            <v>14-073-VSH</v>
          </cell>
          <cell r="B768" t="str">
            <v>DSHS</v>
          </cell>
          <cell r="C768" t="str">
            <v>Chiller Replacement Bldgs. 516 &amp; 536</v>
          </cell>
          <cell r="D768">
            <v>10157</v>
          </cell>
          <cell r="E768">
            <v>10157</v>
          </cell>
          <cell r="F768">
            <v>10157</v>
          </cell>
          <cell r="G768" t="str">
            <v>Agency Admin.</v>
          </cell>
          <cell r="H768">
            <v>6</v>
          </cell>
          <cell r="I768" t="str">
            <v>7215</v>
          </cell>
          <cell r="J768" t="str">
            <v>North Texas State Hospital - Vernon</v>
          </cell>
        </row>
        <row r="769">
          <cell r="A769" t="str">
            <v>14-072-RSH</v>
          </cell>
          <cell r="B769" t="str">
            <v>DSHS</v>
          </cell>
          <cell r="C769" t="str">
            <v>Replacement of Chiller Compressor and 5-Ton Roof-Top-Unit</v>
          </cell>
          <cell r="D769">
            <v>47275</v>
          </cell>
          <cell r="E769">
            <v>47275</v>
          </cell>
          <cell r="F769">
            <v>47275</v>
          </cell>
          <cell r="G769" t="str">
            <v>Construction</v>
          </cell>
          <cell r="H769">
            <v>1</v>
          </cell>
          <cell r="I769" t="str">
            <v>7215</v>
          </cell>
          <cell r="J769" t="str">
            <v>Rusk State Hospital</v>
          </cell>
        </row>
        <row r="770">
          <cell r="A770" t="str">
            <v>14-072-RSH</v>
          </cell>
          <cell r="B770" t="str">
            <v>DSHS</v>
          </cell>
          <cell r="C770" t="str">
            <v>Replacement of Chiller Compressor and 5-Ton Roof-Top-Unit</v>
          </cell>
          <cell r="D770">
            <v>3000</v>
          </cell>
          <cell r="E770">
            <v>3000</v>
          </cell>
          <cell r="F770">
            <v>3000</v>
          </cell>
          <cell r="G770" t="str">
            <v>Agency Admin.</v>
          </cell>
          <cell r="H770">
            <v>6</v>
          </cell>
          <cell r="I770" t="str">
            <v>7215</v>
          </cell>
          <cell r="J770" t="str">
            <v>Rusk State Hospital</v>
          </cell>
        </row>
        <row r="771">
          <cell r="A771" t="str">
            <v>14-071-RSH</v>
          </cell>
          <cell r="B771" t="str">
            <v>DSHS</v>
          </cell>
          <cell r="C771" t="str">
            <v>Electrical Distribution Replacement</v>
          </cell>
          <cell r="D771">
            <v>52711</v>
          </cell>
          <cell r="E771">
            <v>52711</v>
          </cell>
          <cell r="F771">
            <v>52711</v>
          </cell>
          <cell r="G771" t="str">
            <v>Construction</v>
          </cell>
          <cell r="H771">
            <v>1</v>
          </cell>
          <cell r="I771" t="str">
            <v>7215</v>
          </cell>
          <cell r="J771" t="str">
            <v>Rusk State Hospital</v>
          </cell>
        </row>
        <row r="772">
          <cell r="A772" t="str">
            <v>14-071-RSH</v>
          </cell>
          <cell r="B772" t="str">
            <v>DSHS</v>
          </cell>
          <cell r="C772" t="str">
            <v>Electrical Distribution Replacement</v>
          </cell>
          <cell r="D772">
            <v>3000</v>
          </cell>
          <cell r="E772">
            <v>3000</v>
          </cell>
          <cell r="F772">
            <v>3000</v>
          </cell>
          <cell r="G772" t="str">
            <v>Agency Admin.</v>
          </cell>
          <cell r="H772">
            <v>6</v>
          </cell>
          <cell r="I772" t="str">
            <v>7215</v>
          </cell>
          <cell r="J772" t="str">
            <v>Rusk State Hospital</v>
          </cell>
        </row>
        <row r="773">
          <cell r="A773" t="str">
            <v>14-070-RSH</v>
          </cell>
          <cell r="B773" t="str">
            <v>DSHS</v>
          </cell>
          <cell r="C773" t="str">
            <v>Elevator Equipment Replacement</v>
          </cell>
          <cell r="D773">
            <v>25948</v>
          </cell>
          <cell r="E773">
            <v>25948</v>
          </cell>
          <cell r="F773">
            <v>25948</v>
          </cell>
          <cell r="G773" t="str">
            <v>Construction</v>
          </cell>
          <cell r="H773">
            <v>1</v>
          </cell>
          <cell r="I773" t="str">
            <v>GR15</v>
          </cell>
          <cell r="J773" t="str">
            <v>Rusk State Hospital</v>
          </cell>
        </row>
        <row r="774">
          <cell r="A774" t="str">
            <v>14-070-RSH</v>
          </cell>
          <cell r="B774" t="str">
            <v>DSHS</v>
          </cell>
          <cell r="C774" t="str">
            <v>Elevator Equipment Replacement</v>
          </cell>
          <cell r="D774">
            <v>1500</v>
          </cell>
          <cell r="E774">
            <v>1500</v>
          </cell>
          <cell r="F774">
            <v>1500</v>
          </cell>
          <cell r="G774" t="str">
            <v>Agency Admin.</v>
          </cell>
          <cell r="H774">
            <v>6</v>
          </cell>
          <cell r="I774" t="str">
            <v>GR15</v>
          </cell>
          <cell r="J774" t="str">
            <v>Rusk State Hospital</v>
          </cell>
        </row>
        <row r="775">
          <cell r="A775" t="str">
            <v>14-069-TTS</v>
          </cell>
          <cell r="B775" t="str">
            <v>DSHS</v>
          </cell>
          <cell r="C775" t="str">
            <v>Harris Cnty Psychiatric Center HVAC</v>
          </cell>
          <cell r="D775">
            <v>1680000</v>
          </cell>
          <cell r="E775">
            <v>1680000</v>
          </cell>
          <cell r="F775">
            <v>1680000</v>
          </cell>
          <cell r="G775" t="str">
            <v>Construction</v>
          </cell>
          <cell r="H775">
            <v>1</v>
          </cell>
          <cell r="I775" t="str">
            <v>GR15</v>
          </cell>
          <cell r="J775"/>
        </row>
        <row r="776">
          <cell r="A776" t="str">
            <v>14-068-SAS</v>
          </cell>
          <cell r="B776" t="str">
            <v>DADS</v>
          </cell>
          <cell r="C776" t="str">
            <v>Roof Repairs &amp; Replacements</v>
          </cell>
          <cell r="D776">
            <v>26361.35</v>
          </cell>
          <cell r="E776">
            <v>26361.35</v>
          </cell>
          <cell r="F776">
            <v>26361.35</v>
          </cell>
          <cell r="G776" t="str">
            <v>Construction</v>
          </cell>
          <cell r="H776">
            <v>1</v>
          </cell>
          <cell r="I776" t="str">
            <v>7658</v>
          </cell>
          <cell r="J776" t="str">
            <v>San Antonio State Supported Living Center</v>
          </cell>
        </row>
        <row r="777">
          <cell r="A777" t="str">
            <v>14-068-SAS</v>
          </cell>
          <cell r="B777" t="str">
            <v>DADS</v>
          </cell>
          <cell r="C777" t="str">
            <v>Roof Repairs &amp; Replacements</v>
          </cell>
          <cell r="D777">
            <v>61525.84</v>
          </cell>
          <cell r="E777">
            <v>61525.84</v>
          </cell>
          <cell r="F777">
            <v>61525.84</v>
          </cell>
          <cell r="G777" t="str">
            <v>Arch. &amp; Eng.</v>
          </cell>
          <cell r="H777">
            <v>2</v>
          </cell>
          <cell r="I777" t="str">
            <v>7658</v>
          </cell>
          <cell r="J777" t="str">
            <v>San Antonio State Supported Living Center</v>
          </cell>
        </row>
        <row r="778">
          <cell r="A778" t="str">
            <v>14-068-SAS</v>
          </cell>
          <cell r="B778" t="str">
            <v>DADS</v>
          </cell>
          <cell r="C778" t="str">
            <v>Roof Repairs &amp; Replacements</v>
          </cell>
          <cell r="D778">
            <v>142537.04999999999</v>
          </cell>
          <cell r="E778">
            <v>142537.04999999999</v>
          </cell>
          <cell r="F778">
            <v>142537.04999999999</v>
          </cell>
          <cell r="G778" t="str">
            <v>Agency Admin.</v>
          </cell>
          <cell r="H778">
            <v>6</v>
          </cell>
          <cell r="I778" t="str">
            <v>7658</v>
          </cell>
          <cell r="J778" t="str">
            <v>San Antonio State Supported Living Center</v>
          </cell>
        </row>
        <row r="779">
          <cell r="A779" t="str">
            <v>14-068-SAS</v>
          </cell>
          <cell r="B779" t="str">
            <v>DADS</v>
          </cell>
          <cell r="C779" t="str">
            <v>Roof Repairs &amp; Replacements</v>
          </cell>
          <cell r="D779">
            <v>4668.79</v>
          </cell>
          <cell r="E779">
            <v>4668.79</v>
          </cell>
          <cell r="F779">
            <v>4668.79</v>
          </cell>
          <cell r="G779" t="str">
            <v>Other</v>
          </cell>
          <cell r="H779">
            <v>8</v>
          </cell>
          <cell r="I779" t="str">
            <v>7658</v>
          </cell>
          <cell r="J779" t="str">
            <v>San Antonio State Supported Living Center</v>
          </cell>
        </row>
        <row r="780">
          <cell r="A780" t="str">
            <v>14-068-SAS</v>
          </cell>
          <cell r="B780" t="str">
            <v>DADS</v>
          </cell>
          <cell r="C780" t="str">
            <v>Roof Repairs &amp; Replacements</v>
          </cell>
          <cell r="D780">
            <v>0</v>
          </cell>
          <cell r="E780">
            <v>0</v>
          </cell>
          <cell r="F780">
            <v>0</v>
          </cell>
          <cell r="G780" t="str">
            <v>Contingency</v>
          </cell>
          <cell r="H780">
            <v>9</v>
          </cell>
          <cell r="I780" t="str">
            <v>7658</v>
          </cell>
          <cell r="J780" t="str">
            <v>San Antonio State Supported Living Center</v>
          </cell>
        </row>
        <row r="781">
          <cell r="A781" t="str">
            <v>14-068-SAS</v>
          </cell>
          <cell r="B781" t="str">
            <v>DADS</v>
          </cell>
          <cell r="C781" t="str">
            <v>Roof Repairs &amp; Replacements</v>
          </cell>
          <cell r="D781">
            <v>2359000</v>
          </cell>
          <cell r="E781">
            <v>2359000</v>
          </cell>
          <cell r="F781">
            <v>2359000</v>
          </cell>
          <cell r="G781" t="str">
            <v>Construction</v>
          </cell>
          <cell r="H781">
            <v>1</v>
          </cell>
          <cell r="I781" t="str">
            <v>GR14</v>
          </cell>
          <cell r="J781" t="str">
            <v>San Antonio State Supported Living Center</v>
          </cell>
        </row>
        <row r="782">
          <cell r="A782" t="str">
            <v>14-068-SAS</v>
          </cell>
          <cell r="B782" t="str">
            <v>DADS</v>
          </cell>
          <cell r="C782" t="str">
            <v>Roof Repairs &amp; Replacements</v>
          </cell>
          <cell r="D782">
            <v>110705.2</v>
          </cell>
          <cell r="E782">
            <v>110705.2</v>
          </cell>
          <cell r="F782">
            <v>110705.2</v>
          </cell>
          <cell r="G782" t="str">
            <v>Arch. &amp; Eng.</v>
          </cell>
          <cell r="H782">
            <v>2</v>
          </cell>
          <cell r="I782" t="str">
            <v>GR14</v>
          </cell>
          <cell r="J782" t="str">
            <v>San Antonio State Supported Living Center</v>
          </cell>
        </row>
        <row r="783">
          <cell r="A783" t="str">
            <v>14-068-SAS</v>
          </cell>
          <cell r="B783" t="str">
            <v>DADS</v>
          </cell>
          <cell r="C783" t="str">
            <v>Roof Repairs &amp; Replacements</v>
          </cell>
          <cell r="D783">
            <v>0</v>
          </cell>
          <cell r="E783">
            <v>0</v>
          </cell>
          <cell r="F783">
            <v>0</v>
          </cell>
          <cell r="G783" t="str">
            <v>Testing</v>
          </cell>
          <cell r="H783">
            <v>4</v>
          </cell>
          <cell r="I783" t="str">
            <v>GR14</v>
          </cell>
          <cell r="J783" t="str">
            <v>San Antonio State Supported Living Center</v>
          </cell>
        </row>
        <row r="784">
          <cell r="A784" t="str">
            <v>14-068-SAS</v>
          </cell>
          <cell r="B784" t="str">
            <v>DADS</v>
          </cell>
          <cell r="C784" t="str">
            <v>Roof Repairs &amp; Replacements</v>
          </cell>
          <cell r="D784">
            <v>2184.7600000000002</v>
          </cell>
          <cell r="E784">
            <v>2184.7600000000002</v>
          </cell>
          <cell r="F784">
            <v>2184.7600000000002</v>
          </cell>
          <cell r="G784" t="str">
            <v>Legal</v>
          </cell>
          <cell r="H784">
            <v>5</v>
          </cell>
          <cell r="I784" t="str">
            <v>GR14</v>
          </cell>
          <cell r="J784" t="str">
            <v>San Antonio State Supported Living Center</v>
          </cell>
        </row>
        <row r="785">
          <cell r="A785" t="str">
            <v>14-068-SAS</v>
          </cell>
          <cell r="B785" t="str">
            <v>DADS</v>
          </cell>
          <cell r="C785" t="str">
            <v>Roof Repairs &amp; Replacements</v>
          </cell>
          <cell r="D785">
            <v>50485.760000000002</v>
          </cell>
          <cell r="E785">
            <v>50485.760000000002</v>
          </cell>
          <cell r="F785">
            <v>50485.760000000002</v>
          </cell>
          <cell r="G785" t="str">
            <v>Agency Admin.</v>
          </cell>
          <cell r="H785">
            <v>6</v>
          </cell>
          <cell r="I785" t="str">
            <v>GR14</v>
          </cell>
          <cell r="J785" t="str">
            <v>San Antonio State Supported Living Center</v>
          </cell>
        </row>
        <row r="786">
          <cell r="A786" t="str">
            <v>14-068-SAS</v>
          </cell>
          <cell r="B786" t="str">
            <v>DADS</v>
          </cell>
          <cell r="C786" t="str">
            <v>Roof Repairs &amp; Replacements</v>
          </cell>
          <cell r="D786">
            <v>0</v>
          </cell>
          <cell r="E786">
            <v>0</v>
          </cell>
          <cell r="F786">
            <v>0</v>
          </cell>
          <cell r="G786" t="str">
            <v>Other</v>
          </cell>
          <cell r="H786">
            <v>8</v>
          </cell>
          <cell r="I786" t="str">
            <v>GR14</v>
          </cell>
          <cell r="J786" t="str">
            <v>San Antonio State Supported Living Center</v>
          </cell>
        </row>
        <row r="787">
          <cell r="A787" t="str">
            <v>14-067-SAS</v>
          </cell>
          <cell r="B787" t="str">
            <v>DADS</v>
          </cell>
          <cell r="C787" t="str">
            <v>Electrical System Replacement &amp; Emerg Generator Installation</v>
          </cell>
          <cell r="D787">
            <v>2975.26</v>
          </cell>
          <cell r="E787">
            <v>2975.26</v>
          </cell>
          <cell r="F787">
            <v>2975.26</v>
          </cell>
          <cell r="G787" t="str">
            <v>Construction</v>
          </cell>
          <cell r="H787">
            <v>1</v>
          </cell>
          <cell r="I787" t="str">
            <v>7658</v>
          </cell>
          <cell r="J787" t="str">
            <v>San Antonio State Supported Living Center</v>
          </cell>
        </row>
        <row r="788">
          <cell r="A788" t="str">
            <v>14-067-SAS</v>
          </cell>
          <cell r="B788" t="str">
            <v>DADS</v>
          </cell>
          <cell r="C788" t="str">
            <v>Electrical System Replacement &amp; Emerg Generator Installation</v>
          </cell>
          <cell r="D788">
            <v>9040</v>
          </cell>
          <cell r="E788">
            <v>9040</v>
          </cell>
          <cell r="F788">
            <v>9040</v>
          </cell>
          <cell r="G788" t="str">
            <v>Arch. &amp; Eng.</v>
          </cell>
          <cell r="H788">
            <v>2</v>
          </cell>
          <cell r="I788" t="str">
            <v>7658</v>
          </cell>
          <cell r="J788" t="str">
            <v>San Antonio State Supported Living Center</v>
          </cell>
        </row>
        <row r="789">
          <cell r="A789" t="str">
            <v>14-067-SAS</v>
          </cell>
          <cell r="B789" t="str">
            <v>DADS</v>
          </cell>
          <cell r="C789" t="str">
            <v>Electrical System Replacement &amp; Emerg Generator Installation</v>
          </cell>
          <cell r="D789">
            <v>0</v>
          </cell>
          <cell r="E789">
            <v>0</v>
          </cell>
          <cell r="F789">
            <v>0</v>
          </cell>
          <cell r="G789" t="str">
            <v>Agency Admin.</v>
          </cell>
          <cell r="H789">
            <v>6</v>
          </cell>
          <cell r="I789" t="str">
            <v>7658</v>
          </cell>
          <cell r="J789" t="str">
            <v>San Antonio State Supported Living Center</v>
          </cell>
        </row>
        <row r="790">
          <cell r="A790" t="str">
            <v>14-067-SAS</v>
          </cell>
          <cell r="B790" t="str">
            <v>DADS</v>
          </cell>
          <cell r="C790" t="str">
            <v>Electrical System Replacement &amp; Emerg Generator Installation</v>
          </cell>
          <cell r="D790">
            <v>0</v>
          </cell>
          <cell r="E790">
            <v>0</v>
          </cell>
          <cell r="F790">
            <v>0</v>
          </cell>
          <cell r="G790" t="str">
            <v>Contingency</v>
          </cell>
          <cell r="H790">
            <v>9</v>
          </cell>
          <cell r="I790" t="str">
            <v>7658</v>
          </cell>
          <cell r="J790" t="str">
            <v>San Antonio State Supported Living Center</v>
          </cell>
        </row>
        <row r="791">
          <cell r="A791" t="str">
            <v>14-067-SAS</v>
          </cell>
          <cell r="B791" t="str">
            <v>DADS</v>
          </cell>
          <cell r="C791" t="str">
            <v>Electrical System Replacement &amp; Emerg Generator Installation</v>
          </cell>
          <cell r="D791">
            <v>224530</v>
          </cell>
          <cell r="E791">
            <v>224530</v>
          </cell>
          <cell r="F791">
            <v>224530</v>
          </cell>
          <cell r="G791" t="str">
            <v>Construction</v>
          </cell>
          <cell r="H791">
            <v>1</v>
          </cell>
          <cell r="I791" t="str">
            <v>GR14</v>
          </cell>
          <cell r="J791" t="str">
            <v>San Antonio State Supported Living Center</v>
          </cell>
        </row>
        <row r="792">
          <cell r="A792" t="str">
            <v>14-067-SAS</v>
          </cell>
          <cell r="B792" t="str">
            <v>DADS</v>
          </cell>
          <cell r="C792" t="str">
            <v>Electrical System Replacement &amp; Emerg Generator Installation</v>
          </cell>
          <cell r="D792">
            <v>13560</v>
          </cell>
          <cell r="E792">
            <v>13456.24</v>
          </cell>
          <cell r="F792">
            <v>13456.24</v>
          </cell>
          <cell r="G792" t="str">
            <v>Arch. &amp; Eng.</v>
          </cell>
          <cell r="H792">
            <v>2</v>
          </cell>
          <cell r="I792" t="str">
            <v>GR14</v>
          </cell>
          <cell r="J792" t="str">
            <v>San Antonio State Supported Living Center</v>
          </cell>
        </row>
        <row r="793">
          <cell r="A793" t="str">
            <v>14-067-SAS</v>
          </cell>
          <cell r="B793" t="str">
            <v>DADS</v>
          </cell>
          <cell r="C793" t="str">
            <v>Electrical System Replacement &amp; Emerg Generator Installation</v>
          </cell>
          <cell r="D793">
            <v>2707.47</v>
          </cell>
          <cell r="E793">
            <v>2707.47</v>
          </cell>
          <cell r="F793">
            <v>2707.47</v>
          </cell>
          <cell r="G793" t="str">
            <v>Legal</v>
          </cell>
          <cell r="H793">
            <v>5</v>
          </cell>
          <cell r="I793" t="str">
            <v>GR14</v>
          </cell>
          <cell r="J793" t="str">
            <v>San Antonio State Supported Living Center</v>
          </cell>
        </row>
        <row r="794">
          <cell r="A794" t="str">
            <v>14-067-SAS</v>
          </cell>
          <cell r="B794" t="str">
            <v>DADS</v>
          </cell>
          <cell r="C794" t="str">
            <v>Electrical System Replacement &amp; Emerg Generator Installation</v>
          </cell>
          <cell r="D794">
            <v>21641.57</v>
          </cell>
          <cell r="E794">
            <v>21641.57</v>
          </cell>
          <cell r="F794">
            <v>21641.57</v>
          </cell>
          <cell r="G794" t="str">
            <v>Agency Admin.</v>
          </cell>
          <cell r="H794">
            <v>6</v>
          </cell>
          <cell r="I794" t="str">
            <v>GR14</v>
          </cell>
          <cell r="J794" t="str">
            <v>San Antonio State Supported Living Center</v>
          </cell>
        </row>
        <row r="795">
          <cell r="A795" t="str">
            <v>14-066-SGS</v>
          </cell>
          <cell r="B795" t="str">
            <v>DADS</v>
          </cell>
          <cell r="C795" t="str">
            <v>Roof Repair &amp; Replacements</v>
          </cell>
          <cell r="D795">
            <v>300000</v>
          </cell>
          <cell r="E795">
            <v>300000</v>
          </cell>
          <cell r="F795">
            <v>300000</v>
          </cell>
          <cell r="G795" t="str">
            <v>Construction</v>
          </cell>
          <cell r="H795">
            <v>1</v>
          </cell>
          <cell r="I795" t="str">
            <v>7644</v>
          </cell>
          <cell r="J795" t="str">
            <v>San Angelo State Supported Living Center</v>
          </cell>
        </row>
        <row r="796">
          <cell r="A796" t="str">
            <v>14-066-SGS</v>
          </cell>
          <cell r="B796" t="str">
            <v>DADS</v>
          </cell>
          <cell r="C796" t="str">
            <v>Roof Repair &amp; Replacements</v>
          </cell>
          <cell r="D796">
            <v>138721</v>
          </cell>
          <cell r="E796">
            <v>138721</v>
          </cell>
          <cell r="F796">
            <v>138721</v>
          </cell>
          <cell r="G796" t="str">
            <v>Construction</v>
          </cell>
          <cell r="H796">
            <v>1</v>
          </cell>
          <cell r="I796" t="str">
            <v>7658</v>
          </cell>
          <cell r="J796" t="str">
            <v>San Angelo State Supported Living Center</v>
          </cell>
        </row>
        <row r="797">
          <cell r="A797" t="str">
            <v>14-066-SGS</v>
          </cell>
          <cell r="B797" t="str">
            <v>DADS</v>
          </cell>
          <cell r="C797" t="str">
            <v>Roof Repair &amp; Replacements</v>
          </cell>
          <cell r="D797">
            <v>26801.49</v>
          </cell>
          <cell r="E797">
            <v>26801.49</v>
          </cell>
          <cell r="F797">
            <v>26801.49</v>
          </cell>
          <cell r="G797" t="str">
            <v>Arch. &amp; Eng.</v>
          </cell>
          <cell r="H797">
            <v>2</v>
          </cell>
          <cell r="I797" t="str">
            <v>7658</v>
          </cell>
          <cell r="J797" t="str">
            <v>San Angelo State Supported Living Center</v>
          </cell>
        </row>
        <row r="798">
          <cell r="A798" t="str">
            <v>14-066-SGS</v>
          </cell>
          <cell r="B798" t="str">
            <v>DADS</v>
          </cell>
          <cell r="C798" t="str">
            <v>Roof Repair &amp; Replacements</v>
          </cell>
          <cell r="D798">
            <v>1077.5999999999999</v>
          </cell>
          <cell r="E798">
            <v>1077.5999999999999</v>
          </cell>
          <cell r="F798">
            <v>1077.5999999999999</v>
          </cell>
          <cell r="G798" t="str">
            <v>Legal</v>
          </cell>
          <cell r="H798">
            <v>5</v>
          </cell>
          <cell r="I798" t="str">
            <v>7658</v>
          </cell>
          <cell r="J798" t="str">
            <v>San Angelo State Supported Living Center</v>
          </cell>
        </row>
        <row r="799">
          <cell r="A799" t="str">
            <v>14-066-SGS</v>
          </cell>
          <cell r="B799" t="str">
            <v>DADS</v>
          </cell>
          <cell r="C799" t="str">
            <v>Roof Repair &amp; Replacements</v>
          </cell>
          <cell r="D799">
            <v>38500</v>
          </cell>
          <cell r="E799">
            <v>38500</v>
          </cell>
          <cell r="F799">
            <v>38500</v>
          </cell>
          <cell r="G799" t="str">
            <v>Agency Admin.</v>
          </cell>
          <cell r="H799">
            <v>6</v>
          </cell>
          <cell r="I799" t="str">
            <v>7658</v>
          </cell>
          <cell r="J799" t="str">
            <v>San Angelo State Supported Living Center</v>
          </cell>
        </row>
        <row r="800">
          <cell r="A800" t="str">
            <v>14-066-SGS</v>
          </cell>
          <cell r="B800" t="str">
            <v>DADS</v>
          </cell>
          <cell r="C800" t="str">
            <v>Roof Repair &amp; Replacements</v>
          </cell>
          <cell r="D800">
            <v>11979.69</v>
          </cell>
          <cell r="E800">
            <v>11979.69</v>
          </cell>
          <cell r="F800">
            <v>11979.69</v>
          </cell>
          <cell r="G800" t="str">
            <v>Other</v>
          </cell>
          <cell r="H800">
            <v>8</v>
          </cell>
          <cell r="I800" t="str">
            <v>7658</v>
          </cell>
          <cell r="J800" t="str">
            <v>San Angelo State Supported Living Center</v>
          </cell>
        </row>
        <row r="801">
          <cell r="A801" t="str">
            <v>14-066-SGS</v>
          </cell>
          <cell r="B801" t="str">
            <v>DADS</v>
          </cell>
          <cell r="C801" t="str">
            <v>Roof Repair &amp; Replacements</v>
          </cell>
          <cell r="D801">
            <v>0</v>
          </cell>
          <cell r="E801">
            <v>0</v>
          </cell>
          <cell r="F801">
            <v>0</v>
          </cell>
          <cell r="G801" t="str">
            <v>Contingency</v>
          </cell>
          <cell r="H801">
            <v>9</v>
          </cell>
          <cell r="I801" t="str">
            <v>7658</v>
          </cell>
          <cell r="J801" t="str">
            <v>San Angelo State Supported Living Center</v>
          </cell>
        </row>
        <row r="802">
          <cell r="A802" t="str">
            <v>14-066-SGS</v>
          </cell>
          <cell r="B802" t="str">
            <v>DADS</v>
          </cell>
          <cell r="C802" t="str">
            <v>Roof Repair &amp; Replacements</v>
          </cell>
          <cell r="D802">
            <v>0</v>
          </cell>
          <cell r="E802">
            <v>0</v>
          </cell>
          <cell r="F802">
            <v>0</v>
          </cell>
          <cell r="G802" t="str">
            <v>Construction</v>
          </cell>
          <cell r="H802">
            <v>1</v>
          </cell>
          <cell r="I802" t="str">
            <v>GR14</v>
          </cell>
          <cell r="J802" t="str">
            <v>San Angelo State Supported Living Center</v>
          </cell>
        </row>
        <row r="803">
          <cell r="A803" t="str">
            <v>14-066-SGS</v>
          </cell>
          <cell r="B803" t="str">
            <v>DADS</v>
          </cell>
          <cell r="C803" t="str">
            <v>Roof Repair &amp; Replacements</v>
          </cell>
          <cell r="D803">
            <v>32425.85</v>
          </cell>
          <cell r="E803">
            <v>32425.85</v>
          </cell>
          <cell r="F803">
            <v>32425.85</v>
          </cell>
          <cell r="G803" t="str">
            <v>Arch. &amp; Eng.</v>
          </cell>
          <cell r="H803">
            <v>2</v>
          </cell>
          <cell r="I803" t="str">
            <v>GR14</v>
          </cell>
          <cell r="J803" t="str">
            <v>San Angelo State Supported Living Center</v>
          </cell>
        </row>
        <row r="804">
          <cell r="A804" t="str">
            <v>14-066-SGS</v>
          </cell>
          <cell r="B804" t="str">
            <v>DADS</v>
          </cell>
          <cell r="C804" t="str">
            <v>Roof Repair &amp; Replacements</v>
          </cell>
          <cell r="D804">
            <v>0</v>
          </cell>
          <cell r="E804">
            <v>0</v>
          </cell>
          <cell r="F804">
            <v>0</v>
          </cell>
          <cell r="G804" t="str">
            <v>Legal</v>
          </cell>
          <cell r="H804">
            <v>5</v>
          </cell>
          <cell r="I804" t="str">
            <v>GR14</v>
          </cell>
          <cell r="J804" t="str">
            <v>San Angelo State Supported Living Center</v>
          </cell>
        </row>
        <row r="805">
          <cell r="A805" t="str">
            <v>14-065-SGS</v>
          </cell>
          <cell r="B805" t="str">
            <v>DADS</v>
          </cell>
          <cell r="C805" t="str">
            <v>Water Supply System Repair</v>
          </cell>
          <cell r="D805">
            <v>1308704.6599999999</v>
          </cell>
          <cell r="E805">
            <v>1260140.6299999999</v>
          </cell>
          <cell r="F805">
            <v>1260140.6299999999</v>
          </cell>
          <cell r="G805" t="str">
            <v>Construction</v>
          </cell>
          <cell r="H805">
            <v>1</v>
          </cell>
          <cell r="I805" t="str">
            <v>7658</v>
          </cell>
          <cell r="J805" t="str">
            <v>San Angelo State Supported Living Center</v>
          </cell>
        </row>
        <row r="806">
          <cell r="A806" t="str">
            <v>14-065-SGS</v>
          </cell>
          <cell r="B806" t="str">
            <v>DADS</v>
          </cell>
          <cell r="C806" t="str">
            <v>Water Supply System Repair</v>
          </cell>
          <cell r="D806">
            <v>55990.86</v>
          </cell>
          <cell r="E806">
            <v>51438.93</v>
          </cell>
          <cell r="F806">
            <v>46782.51</v>
          </cell>
          <cell r="G806" t="str">
            <v>Arch. &amp; Eng.</v>
          </cell>
          <cell r="H806">
            <v>2</v>
          </cell>
          <cell r="I806" t="str">
            <v>7658</v>
          </cell>
          <cell r="J806" t="str">
            <v>San Angelo State Supported Living Center</v>
          </cell>
        </row>
        <row r="807">
          <cell r="A807" t="str">
            <v>14-065-SGS</v>
          </cell>
          <cell r="B807" t="str">
            <v>DADS</v>
          </cell>
          <cell r="C807" t="str">
            <v>Water Supply System Repair</v>
          </cell>
          <cell r="D807">
            <v>2409.11</v>
          </cell>
          <cell r="E807">
            <v>2409.11</v>
          </cell>
          <cell r="F807">
            <v>2409.11</v>
          </cell>
          <cell r="G807" t="str">
            <v>Legal</v>
          </cell>
          <cell r="H807">
            <v>5</v>
          </cell>
          <cell r="I807" t="str">
            <v>7658</v>
          </cell>
          <cell r="J807" t="str">
            <v>San Angelo State Supported Living Center</v>
          </cell>
        </row>
        <row r="808">
          <cell r="A808" t="str">
            <v>14-065-SGS</v>
          </cell>
          <cell r="B808" t="str">
            <v>DADS</v>
          </cell>
          <cell r="C808" t="str">
            <v>Water Supply System Repair</v>
          </cell>
          <cell r="D808">
            <v>102899.25</v>
          </cell>
          <cell r="E808">
            <v>102899.25</v>
          </cell>
          <cell r="F808">
            <v>102899.25</v>
          </cell>
          <cell r="G808" t="str">
            <v>Agency Admin.</v>
          </cell>
          <cell r="H808">
            <v>6</v>
          </cell>
          <cell r="I808" t="str">
            <v>7658</v>
          </cell>
          <cell r="J808" t="str">
            <v>San Angelo State Supported Living Center</v>
          </cell>
        </row>
        <row r="809">
          <cell r="A809" t="str">
            <v>14-065-SGS</v>
          </cell>
          <cell r="B809" t="str">
            <v>DADS</v>
          </cell>
          <cell r="C809" t="str">
            <v>Water Supply System Repair</v>
          </cell>
          <cell r="D809">
            <v>0</v>
          </cell>
          <cell r="E809">
            <v>0</v>
          </cell>
          <cell r="F809">
            <v>0</v>
          </cell>
          <cell r="G809" t="str">
            <v>Contingency</v>
          </cell>
          <cell r="H809">
            <v>9</v>
          </cell>
          <cell r="I809" t="str">
            <v>7658</v>
          </cell>
          <cell r="J809" t="str">
            <v>San Angelo State Supported Living Center</v>
          </cell>
        </row>
        <row r="810">
          <cell r="A810" t="str">
            <v>14-065-SGS</v>
          </cell>
          <cell r="B810" t="str">
            <v>DADS</v>
          </cell>
          <cell r="C810" t="str">
            <v>Water Supply System Repair</v>
          </cell>
          <cell r="D810">
            <v>0</v>
          </cell>
          <cell r="E810">
            <v>0</v>
          </cell>
          <cell r="F810">
            <v>0</v>
          </cell>
          <cell r="G810" t="str">
            <v>Construction</v>
          </cell>
          <cell r="H810">
            <v>1</v>
          </cell>
          <cell r="I810" t="str">
            <v>GR14</v>
          </cell>
          <cell r="J810" t="str">
            <v>San Angelo State Supported Living Center</v>
          </cell>
        </row>
        <row r="811">
          <cell r="A811" t="str">
            <v>14-065-SGS</v>
          </cell>
          <cell r="B811" t="str">
            <v>DADS</v>
          </cell>
          <cell r="C811" t="str">
            <v>Water Supply System Repair</v>
          </cell>
          <cell r="D811">
            <v>70598.69</v>
          </cell>
          <cell r="E811">
            <v>70598.69</v>
          </cell>
          <cell r="F811">
            <v>70598.69</v>
          </cell>
          <cell r="G811" t="str">
            <v>Arch. &amp; Eng.</v>
          </cell>
          <cell r="H811">
            <v>2</v>
          </cell>
          <cell r="I811" t="str">
            <v>GR14</v>
          </cell>
          <cell r="J811" t="str">
            <v>San Angelo State Supported Living Center</v>
          </cell>
        </row>
        <row r="812">
          <cell r="A812" t="str">
            <v>14-065-SGS</v>
          </cell>
          <cell r="B812" t="str">
            <v>DADS</v>
          </cell>
          <cell r="C812" t="str">
            <v>Water Supply System Repair</v>
          </cell>
          <cell r="D812">
            <v>14745</v>
          </cell>
          <cell r="E812">
            <v>14745</v>
          </cell>
          <cell r="F812">
            <v>14745</v>
          </cell>
          <cell r="G812" t="str">
            <v>Site Survey</v>
          </cell>
          <cell r="H812">
            <v>3</v>
          </cell>
          <cell r="I812" t="str">
            <v>GR14</v>
          </cell>
          <cell r="J812" t="str">
            <v>San Angelo State Supported Living Center</v>
          </cell>
        </row>
        <row r="813">
          <cell r="A813" t="str">
            <v>14-065-SGS</v>
          </cell>
          <cell r="B813" t="str">
            <v>DADS</v>
          </cell>
          <cell r="C813" t="str">
            <v>Water Supply System Repair</v>
          </cell>
          <cell r="D813">
            <v>0</v>
          </cell>
          <cell r="E813">
            <v>0</v>
          </cell>
          <cell r="F813">
            <v>0</v>
          </cell>
          <cell r="G813" t="str">
            <v>Legal</v>
          </cell>
          <cell r="H813">
            <v>5</v>
          </cell>
          <cell r="I813" t="str">
            <v>GR14</v>
          </cell>
          <cell r="J813" t="str">
            <v>San Angelo State Supported Living Center</v>
          </cell>
        </row>
        <row r="814">
          <cell r="A814" t="str">
            <v>14-064-RSS</v>
          </cell>
          <cell r="B814" t="str">
            <v>DADS</v>
          </cell>
          <cell r="C814" t="str">
            <v>Roof Repairs &amp; Replacements</v>
          </cell>
          <cell r="D814">
            <v>4075.65</v>
          </cell>
          <cell r="E814">
            <v>4075.65</v>
          </cell>
          <cell r="F814">
            <v>4075.65</v>
          </cell>
          <cell r="G814" t="str">
            <v>Construction</v>
          </cell>
          <cell r="H814">
            <v>1</v>
          </cell>
          <cell r="I814" t="str">
            <v>7658</v>
          </cell>
          <cell r="J814" t="str">
            <v>Richmond State Supported Living Center</v>
          </cell>
        </row>
        <row r="815">
          <cell r="A815" t="str">
            <v>14-064-RSS</v>
          </cell>
          <cell r="B815" t="str">
            <v>DADS</v>
          </cell>
          <cell r="C815" t="str">
            <v>Roof Repairs &amp; Replacements</v>
          </cell>
          <cell r="D815">
            <v>23686.13</v>
          </cell>
          <cell r="E815">
            <v>23686.13</v>
          </cell>
          <cell r="F815">
            <v>23686.13</v>
          </cell>
          <cell r="G815" t="str">
            <v>Arch. &amp; Eng.</v>
          </cell>
          <cell r="H815">
            <v>2</v>
          </cell>
          <cell r="I815" t="str">
            <v>7658</v>
          </cell>
          <cell r="J815" t="str">
            <v>Richmond State Supported Living Center</v>
          </cell>
        </row>
        <row r="816">
          <cell r="A816" t="str">
            <v>14-064-RSS</v>
          </cell>
          <cell r="B816" t="str">
            <v>DADS</v>
          </cell>
          <cell r="C816" t="str">
            <v>Roof Repairs &amp; Replacements</v>
          </cell>
          <cell r="D816">
            <v>40000</v>
          </cell>
          <cell r="E816">
            <v>40000</v>
          </cell>
          <cell r="F816">
            <v>40000</v>
          </cell>
          <cell r="G816" t="str">
            <v>Agency Admin.</v>
          </cell>
          <cell r="H816">
            <v>6</v>
          </cell>
          <cell r="I816" t="str">
            <v>7658</v>
          </cell>
          <cell r="J816" t="str">
            <v>Richmond State Supported Living Center</v>
          </cell>
        </row>
        <row r="817">
          <cell r="A817" t="str">
            <v>14-064-RSS</v>
          </cell>
          <cell r="B817" t="str">
            <v>DADS</v>
          </cell>
          <cell r="C817" t="str">
            <v>Roof Repairs &amp; Replacements</v>
          </cell>
          <cell r="D817">
            <v>12095.09</v>
          </cell>
          <cell r="E817">
            <v>12095.09</v>
          </cell>
          <cell r="F817">
            <v>12095.09</v>
          </cell>
          <cell r="G817" t="str">
            <v>Other</v>
          </cell>
          <cell r="H817">
            <v>8</v>
          </cell>
          <cell r="I817" t="str">
            <v>7658</v>
          </cell>
          <cell r="J817" t="str">
            <v>Richmond State Supported Living Center</v>
          </cell>
        </row>
        <row r="818">
          <cell r="A818" t="str">
            <v>14-064-RSS</v>
          </cell>
          <cell r="B818" t="str">
            <v>DADS</v>
          </cell>
          <cell r="C818" t="str">
            <v>Roof Repairs &amp; Replacements</v>
          </cell>
          <cell r="D818">
            <v>0</v>
          </cell>
          <cell r="E818">
            <v>0</v>
          </cell>
          <cell r="F818">
            <v>0</v>
          </cell>
          <cell r="G818" t="str">
            <v>Contingency</v>
          </cell>
          <cell r="H818">
            <v>9</v>
          </cell>
          <cell r="I818" t="str">
            <v>7658</v>
          </cell>
          <cell r="J818" t="str">
            <v>Richmond State Supported Living Center</v>
          </cell>
        </row>
        <row r="819">
          <cell r="A819" t="str">
            <v>14-064-RSS</v>
          </cell>
          <cell r="B819" t="str">
            <v>DADS</v>
          </cell>
          <cell r="C819" t="str">
            <v>Roof Repairs &amp; Replacements</v>
          </cell>
          <cell r="D819">
            <v>463480</v>
          </cell>
          <cell r="E819">
            <v>463480</v>
          </cell>
          <cell r="F819">
            <v>463480</v>
          </cell>
          <cell r="G819" t="str">
            <v>Construction</v>
          </cell>
          <cell r="H819">
            <v>1</v>
          </cell>
          <cell r="I819" t="str">
            <v>GR14</v>
          </cell>
          <cell r="J819" t="str">
            <v>Richmond State Supported Living Center</v>
          </cell>
        </row>
        <row r="820">
          <cell r="A820" t="str">
            <v>14-064-RSS</v>
          </cell>
          <cell r="B820" t="str">
            <v>DADS</v>
          </cell>
          <cell r="C820" t="str">
            <v>Roof Repairs &amp; Replacements</v>
          </cell>
          <cell r="D820">
            <v>18867.849999999999</v>
          </cell>
          <cell r="E820">
            <v>18867.849999999999</v>
          </cell>
          <cell r="F820">
            <v>18867.849999999999</v>
          </cell>
          <cell r="G820" t="str">
            <v>Arch. &amp; Eng.</v>
          </cell>
          <cell r="H820">
            <v>2</v>
          </cell>
          <cell r="I820" t="str">
            <v>GR14</v>
          </cell>
          <cell r="J820" t="str">
            <v>Richmond State Supported Living Center</v>
          </cell>
        </row>
        <row r="821">
          <cell r="A821" t="str">
            <v>14-064-RSS</v>
          </cell>
          <cell r="B821" t="str">
            <v>DADS</v>
          </cell>
          <cell r="C821" t="str">
            <v>Roof Repairs &amp; Replacements</v>
          </cell>
          <cell r="D821">
            <v>1583.46</v>
          </cell>
          <cell r="E821">
            <v>1583.46</v>
          </cell>
          <cell r="F821">
            <v>1583.46</v>
          </cell>
          <cell r="G821" t="str">
            <v>Legal</v>
          </cell>
          <cell r="H821">
            <v>5</v>
          </cell>
          <cell r="I821" t="str">
            <v>GR14</v>
          </cell>
          <cell r="J821" t="str">
            <v>Richmond State Supported Living Center</v>
          </cell>
        </row>
        <row r="822">
          <cell r="A822" t="str">
            <v>14-064-RSS</v>
          </cell>
          <cell r="B822" t="str">
            <v>DADS</v>
          </cell>
          <cell r="C822" t="str">
            <v>Roof Repairs &amp; Replacements</v>
          </cell>
          <cell r="D822">
            <v>0</v>
          </cell>
          <cell r="E822">
            <v>0</v>
          </cell>
          <cell r="F822">
            <v>0</v>
          </cell>
          <cell r="G822" t="str">
            <v>Agency Admin.</v>
          </cell>
          <cell r="H822">
            <v>6</v>
          </cell>
          <cell r="I822" t="str">
            <v>GR14</v>
          </cell>
          <cell r="J822" t="str">
            <v>Richmond State Supported Living Center</v>
          </cell>
        </row>
        <row r="823">
          <cell r="A823" t="str">
            <v>14-064-RSS</v>
          </cell>
          <cell r="B823" t="str">
            <v>DADS</v>
          </cell>
          <cell r="C823" t="str">
            <v>Roof Repairs &amp; Replacements</v>
          </cell>
          <cell r="D823">
            <v>0</v>
          </cell>
          <cell r="E823">
            <v>0</v>
          </cell>
          <cell r="F823">
            <v>0</v>
          </cell>
          <cell r="G823" t="str">
            <v>Other</v>
          </cell>
          <cell r="H823">
            <v>8</v>
          </cell>
          <cell r="I823" t="str">
            <v>GR14</v>
          </cell>
          <cell r="J823" t="str">
            <v>Richmond State Supported Living Center</v>
          </cell>
        </row>
        <row r="824">
          <cell r="A824" t="str">
            <v>14-064-RSS</v>
          </cell>
          <cell r="B824" t="str">
            <v>DADS</v>
          </cell>
          <cell r="C824" t="str">
            <v>Roof Repairs &amp; Replacements</v>
          </cell>
          <cell r="D824">
            <v>0</v>
          </cell>
          <cell r="E824">
            <v>0</v>
          </cell>
          <cell r="F824">
            <v>0</v>
          </cell>
          <cell r="G824" t="str">
            <v>Contingency</v>
          </cell>
          <cell r="H824">
            <v>9</v>
          </cell>
          <cell r="I824" t="str">
            <v>GR14</v>
          </cell>
          <cell r="J824" t="str">
            <v>Richmond State Supported Living Center</v>
          </cell>
        </row>
        <row r="825">
          <cell r="A825" t="str">
            <v>14-063-RSS</v>
          </cell>
          <cell r="B825" t="str">
            <v>DADS</v>
          </cell>
          <cell r="C825" t="str">
            <v>Structural Foundation Repair</v>
          </cell>
          <cell r="D825">
            <v>39134</v>
          </cell>
          <cell r="E825">
            <v>39134</v>
          </cell>
          <cell r="F825">
            <v>39134</v>
          </cell>
          <cell r="G825" t="str">
            <v>Construction</v>
          </cell>
          <cell r="H825">
            <v>1</v>
          </cell>
          <cell r="I825" t="str">
            <v>7658</v>
          </cell>
          <cell r="J825" t="str">
            <v>Richmond State Supported Living Center</v>
          </cell>
        </row>
        <row r="826">
          <cell r="A826" t="str">
            <v>14-063-RSS</v>
          </cell>
          <cell r="B826" t="str">
            <v>DADS</v>
          </cell>
          <cell r="C826" t="str">
            <v>Structural Foundation Repair</v>
          </cell>
          <cell r="D826">
            <v>19694.98</v>
          </cell>
          <cell r="E826">
            <v>19694.98</v>
          </cell>
          <cell r="F826">
            <v>19694.98</v>
          </cell>
          <cell r="G826" t="str">
            <v>Arch. &amp; Eng.</v>
          </cell>
          <cell r="H826">
            <v>2</v>
          </cell>
          <cell r="I826" t="str">
            <v>7658</v>
          </cell>
          <cell r="J826" t="str">
            <v>Richmond State Supported Living Center</v>
          </cell>
        </row>
        <row r="827">
          <cell r="A827" t="str">
            <v>14-063-RSS</v>
          </cell>
          <cell r="B827" t="str">
            <v>DADS</v>
          </cell>
          <cell r="C827" t="str">
            <v>Structural Foundation Repair</v>
          </cell>
          <cell r="D827">
            <v>13555.94</v>
          </cell>
          <cell r="E827">
            <v>13555.94</v>
          </cell>
          <cell r="F827">
            <v>13555.94</v>
          </cell>
          <cell r="G827" t="str">
            <v>Agency Admin.</v>
          </cell>
          <cell r="H827">
            <v>6</v>
          </cell>
          <cell r="I827" t="str">
            <v>7658</v>
          </cell>
          <cell r="J827" t="str">
            <v>Richmond State Supported Living Center</v>
          </cell>
        </row>
        <row r="828">
          <cell r="A828" t="str">
            <v>14-063-RSS</v>
          </cell>
          <cell r="B828" t="str">
            <v>DADS</v>
          </cell>
          <cell r="C828" t="str">
            <v>Structural Foundation Repair</v>
          </cell>
          <cell r="D828">
            <v>0</v>
          </cell>
          <cell r="E828">
            <v>0</v>
          </cell>
          <cell r="F828">
            <v>0</v>
          </cell>
          <cell r="G828" t="str">
            <v>Other</v>
          </cell>
          <cell r="H828">
            <v>8</v>
          </cell>
          <cell r="I828" t="str">
            <v>7658</v>
          </cell>
          <cell r="J828" t="str">
            <v>Richmond State Supported Living Center</v>
          </cell>
        </row>
        <row r="829">
          <cell r="A829" t="str">
            <v>14-063-RSS</v>
          </cell>
          <cell r="B829" t="str">
            <v>DADS</v>
          </cell>
          <cell r="C829" t="str">
            <v>Structural Foundation Repair</v>
          </cell>
          <cell r="D829">
            <v>0</v>
          </cell>
          <cell r="E829">
            <v>0</v>
          </cell>
          <cell r="F829">
            <v>0</v>
          </cell>
          <cell r="G829" t="str">
            <v>Contingency</v>
          </cell>
          <cell r="H829">
            <v>9</v>
          </cell>
          <cell r="I829" t="str">
            <v>7658</v>
          </cell>
          <cell r="J829" t="str">
            <v>Richmond State Supported Living Center</v>
          </cell>
        </row>
        <row r="830">
          <cell r="A830" t="str">
            <v>14-063-RSS</v>
          </cell>
          <cell r="B830" t="str">
            <v>DADS</v>
          </cell>
          <cell r="C830" t="str">
            <v>Structural Foundation Repair</v>
          </cell>
          <cell r="D830">
            <v>106584.3</v>
          </cell>
          <cell r="E830">
            <v>106584.3</v>
          </cell>
          <cell r="F830">
            <v>106584.3</v>
          </cell>
          <cell r="G830" t="str">
            <v>Construction</v>
          </cell>
          <cell r="H830">
            <v>1</v>
          </cell>
          <cell r="I830" t="str">
            <v>GR14</v>
          </cell>
          <cell r="J830" t="str">
            <v>Richmond State Supported Living Center</v>
          </cell>
        </row>
        <row r="831">
          <cell r="A831" t="str">
            <v>14-063-RSS</v>
          </cell>
          <cell r="B831" t="str">
            <v>DADS</v>
          </cell>
          <cell r="C831" t="str">
            <v>Structural Foundation Repair</v>
          </cell>
          <cell r="D831">
            <v>10016.6</v>
          </cell>
          <cell r="E831">
            <v>10016.6</v>
          </cell>
          <cell r="F831">
            <v>10016.6</v>
          </cell>
          <cell r="G831" t="str">
            <v>Arch. &amp; Eng.</v>
          </cell>
          <cell r="H831">
            <v>2</v>
          </cell>
          <cell r="I831" t="str">
            <v>GR14</v>
          </cell>
          <cell r="J831" t="str">
            <v>Richmond State Supported Living Center</v>
          </cell>
        </row>
        <row r="832">
          <cell r="A832" t="str">
            <v>14-063-RSS</v>
          </cell>
          <cell r="B832" t="str">
            <v>DADS</v>
          </cell>
          <cell r="C832" t="str">
            <v>Structural Foundation Repair</v>
          </cell>
          <cell r="D832">
            <v>2190</v>
          </cell>
          <cell r="E832">
            <v>2190</v>
          </cell>
          <cell r="F832">
            <v>2190</v>
          </cell>
          <cell r="G832" t="str">
            <v>Site Survey</v>
          </cell>
          <cell r="H832">
            <v>3</v>
          </cell>
          <cell r="I832" t="str">
            <v>GR14</v>
          </cell>
          <cell r="J832" t="str">
            <v>Richmond State Supported Living Center</v>
          </cell>
        </row>
        <row r="833">
          <cell r="A833" t="str">
            <v>14-063-RSS</v>
          </cell>
          <cell r="B833" t="str">
            <v>DADS</v>
          </cell>
          <cell r="C833" t="str">
            <v>Structural Foundation Repair</v>
          </cell>
          <cell r="D833">
            <v>0</v>
          </cell>
          <cell r="E833">
            <v>0</v>
          </cell>
          <cell r="F833">
            <v>0</v>
          </cell>
          <cell r="G833" t="str">
            <v>Testing</v>
          </cell>
          <cell r="H833">
            <v>4</v>
          </cell>
          <cell r="I833" t="str">
            <v>GR14</v>
          </cell>
          <cell r="J833" t="str">
            <v>Richmond State Supported Living Center</v>
          </cell>
        </row>
        <row r="834">
          <cell r="A834" t="str">
            <v>14-063-RSS</v>
          </cell>
          <cell r="B834" t="str">
            <v>DADS</v>
          </cell>
          <cell r="C834" t="str">
            <v>Structural Foundation Repair</v>
          </cell>
          <cell r="D834">
            <v>2480.42</v>
          </cell>
          <cell r="E834">
            <v>2480.42</v>
          </cell>
          <cell r="F834">
            <v>2480.42</v>
          </cell>
          <cell r="G834" t="str">
            <v>Legal</v>
          </cell>
          <cell r="H834">
            <v>5</v>
          </cell>
          <cell r="I834" t="str">
            <v>GR14</v>
          </cell>
          <cell r="J834" t="str">
            <v>Richmond State Supported Living Center</v>
          </cell>
        </row>
        <row r="835">
          <cell r="A835" t="str">
            <v>14-063-RSS</v>
          </cell>
          <cell r="B835" t="str">
            <v>DADS</v>
          </cell>
          <cell r="C835" t="str">
            <v>Structural Foundation Repair</v>
          </cell>
          <cell r="D835">
            <v>0</v>
          </cell>
          <cell r="E835">
            <v>0</v>
          </cell>
          <cell r="F835">
            <v>0</v>
          </cell>
          <cell r="G835" t="str">
            <v>Other</v>
          </cell>
          <cell r="H835">
            <v>8</v>
          </cell>
          <cell r="I835" t="str">
            <v>GR14</v>
          </cell>
          <cell r="J835" t="str">
            <v>Richmond State Supported Living Center</v>
          </cell>
        </row>
        <row r="836">
          <cell r="A836" t="str">
            <v>14-062-RSS</v>
          </cell>
          <cell r="B836" t="str">
            <v>DADS</v>
          </cell>
          <cell r="C836" t="str">
            <v>Water Softener Replacement</v>
          </cell>
          <cell r="D836">
            <v>0</v>
          </cell>
          <cell r="E836">
            <v>0</v>
          </cell>
          <cell r="F836">
            <v>0</v>
          </cell>
          <cell r="G836" t="str">
            <v>Construction</v>
          </cell>
          <cell r="H836">
            <v>1</v>
          </cell>
          <cell r="I836" t="str">
            <v>GR14</v>
          </cell>
          <cell r="J836" t="str">
            <v>Richmond State Supported Living Center</v>
          </cell>
        </row>
        <row r="837">
          <cell r="A837" t="str">
            <v>14-062-RSS</v>
          </cell>
          <cell r="B837" t="str">
            <v>DADS</v>
          </cell>
          <cell r="C837" t="str">
            <v>Water Softener Replacement</v>
          </cell>
          <cell r="D837">
            <v>0</v>
          </cell>
          <cell r="E837">
            <v>0</v>
          </cell>
          <cell r="F837">
            <v>0</v>
          </cell>
          <cell r="G837" t="str">
            <v>Agency Admin.</v>
          </cell>
          <cell r="H837">
            <v>6</v>
          </cell>
          <cell r="I837" t="str">
            <v>GR14</v>
          </cell>
          <cell r="J837" t="str">
            <v>Richmond State Supported Living Center</v>
          </cell>
        </row>
        <row r="838">
          <cell r="A838" t="str">
            <v>14-062-RSS</v>
          </cell>
          <cell r="B838" t="str">
            <v>DADS</v>
          </cell>
          <cell r="C838" t="str">
            <v>Water Softener Replacement</v>
          </cell>
          <cell r="D838">
            <v>0</v>
          </cell>
          <cell r="E838">
            <v>0</v>
          </cell>
          <cell r="F838">
            <v>0</v>
          </cell>
          <cell r="G838" t="str">
            <v>Contingency</v>
          </cell>
          <cell r="H838">
            <v>9</v>
          </cell>
          <cell r="I838" t="str">
            <v>GR14</v>
          </cell>
          <cell r="J838" t="str">
            <v>Richmond State Supported Living Center</v>
          </cell>
        </row>
        <row r="839">
          <cell r="A839" t="str">
            <v>14-061-RSS</v>
          </cell>
          <cell r="B839" t="str">
            <v>DADS</v>
          </cell>
          <cell r="C839" t="str">
            <v>Walk-In Food Storage Refrig, HVAC Sys Replacement</v>
          </cell>
          <cell r="D839">
            <v>71507.39</v>
          </cell>
          <cell r="E839">
            <v>71507.39</v>
          </cell>
          <cell r="F839">
            <v>71507.39</v>
          </cell>
          <cell r="G839" t="str">
            <v>Construction</v>
          </cell>
          <cell r="H839">
            <v>1</v>
          </cell>
          <cell r="I839" t="str">
            <v>7658</v>
          </cell>
          <cell r="J839" t="str">
            <v>Richmond State Supported Living Center</v>
          </cell>
        </row>
        <row r="840">
          <cell r="A840" t="str">
            <v>14-061-RSS</v>
          </cell>
          <cell r="B840" t="str">
            <v>DADS</v>
          </cell>
          <cell r="C840" t="str">
            <v>Walk-In Food Storage Refrig, HVAC Sys Replacement</v>
          </cell>
          <cell r="D840">
            <v>42125.91</v>
          </cell>
          <cell r="E840">
            <v>42125.91</v>
          </cell>
          <cell r="F840">
            <v>42125.91</v>
          </cell>
          <cell r="G840" t="str">
            <v>Arch. &amp; Eng.</v>
          </cell>
          <cell r="H840">
            <v>2</v>
          </cell>
          <cell r="I840" t="str">
            <v>7658</v>
          </cell>
          <cell r="J840" t="str">
            <v>Richmond State Supported Living Center</v>
          </cell>
        </row>
        <row r="841">
          <cell r="A841" t="str">
            <v>14-061-RSS</v>
          </cell>
          <cell r="B841" t="str">
            <v>DADS</v>
          </cell>
          <cell r="C841" t="str">
            <v>Walk-In Food Storage Refrig, HVAC Sys Replacement</v>
          </cell>
          <cell r="D841">
            <v>440</v>
          </cell>
          <cell r="E841">
            <v>440</v>
          </cell>
          <cell r="F841">
            <v>440</v>
          </cell>
          <cell r="G841" t="str">
            <v>Site Survey</v>
          </cell>
          <cell r="H841">
            <v>3</v>
          </cell>
          <cell r="I841" t="str">
            <v>7658</v>
          </cell>
          <cell r="J841" t="str">
            <v>Richmond State Supported Living Center</v>
          </cell>
        </row>
        <row r="842">
          <cell r="A842" t="str">
            <v>14-061-RSS</v>
          </cell>
          <cell r="B842" t="str">
            <v>DADS</v>
          </cell>
          <cell r="C842" t="str">
            <v>Walk-In Food Storage Refrig, HVAC Sys Replacement</v>
          </cell>
          <cell r="D842">
            <v>18116.419999999998</v>
          </cell>
          <cell r="E842">
            <v>18116.419999999998</v>
          </cell>
          <cell r="F842">
            <v>18116.419999999998</v>
          </cell>
          <cell r="G842" t="str">
            <v>Agency Admin.</v>
          </cell>
          <cell r="H842">
            <v>6</v>
          </cell>
          <cell r="I842" t="str">
            <v>7658</v>
          </cell>
          <cell r="J842" t="str">
            <v>Richmond State Supported Living Center</v>
          </cell>
        </row>
        <row r="843">
          <cell r="A843" t="str">
            <v>14-061-RSS</v>
          </cell>
          <cell r="B843" t="str">
            <v>DADS</v>
          </cell>
          <cell r="C843" t="str">
            <v>Walk-In Food Storage Refrig, HVAC Sys Replacement</v>
          </cell>
          <cell r="D843">
            <v>37234.75</v>
          </cell>
          <cell r="E843">
            <v>37234.75</v>
          </cell>
          <cell r="F843">
            <v>37234.75</v>
          </cell>
          <cell r="G843" t="str">
            <v>Other</v>
          </cell>
          <cell r="H843">
            <v>8</v>
          </cell>
          <cell r="I843" t="str">
            <v>7658</v>
          </cell>
          <cell r="J843" t="str">
            <v>Richmond State Supported Living Center</v>
          </cell>
        </row>
        <row r="844">
          <cell r="A844" t="str">
            <v>14-061-RSS</v>
          </cell>
          <cell r="B844" t="str">
            <v>DADS</v>
          </cell>
          <cell r="C844" t="str">
            <v>Walk-In Food Storage Refrig, HVAC Sys Replacement</v>
          </cell>
          <cell r="D844">
            <v>0</v>
          </cell>
          <cell r="E844">
            <v>0</v>
          </cell>
          <cell r="F844">
            <v>0</v>
          </cell>
          <cell r="G844" t="str">
            <v>Contingency</v>
          </cell>
          <cell r="H844">
            <v>9</v>
          </cell>
          <cell r="I844" t="str">
            <v>7658</v>
          </cell>
          <cell r="J844" t="str">
            <v>Richmond State Supported Living Center</v>
          </cell>
        </row>
        <row r="845">
          <cell r="A845" t="str">
            <v>14-061-RSS</v>
          </cell>
          <cell r="B845" t="str">
            <v>DADS</v>
          </cell>
          <cell r="C845" t="str">
            <v>Walk-In Food Storage Refrig, HVAC Sys Replacement</v>
          </cell>
          <cell r="D845">
            <v>960903</v>
          </cell>
          <cell r="E845">
            <v>960903</v>
          </cell>
          <cell r="F845">
            <v>960903</v>
          </cell>
          <cell r="G845" t="str">
            <v>Construction</v>
          </cell>
          <cell r="H845">
            <v>1</v>
          </cell>
          <cell r="I845" t="str">
            <v>GR14</v>
          </cell>
          <cell r="J845" t="str">
            <v>Richmond State Supported Living Center</v>
          </cell>
        </row>
        <row r="846">
          <cell r="A846" t="str">
            <v>14-061-RSS</v>
          </cell>
          <cell r="B846" t="str">
            <v>DADS</v>
          </cell>
          <cell r="C846" t="str">
            <v>Walk-In Food Storage Refrig, HVAC Sys Replacement</v>
          </cell>
          <cell r="D846">
            <v>64203.18</v>
          </cell>
          <cell r="E846">
            <v>64203.18</v>
          </cell>
          <cell r="F846">
            <v>64203.18</v>
          </cell>
          <cell r="G846" t="str">
            <v>Arch. &amp; Eng.</v>
          </cell>
          <cell r="H846">
            <v>2</v>
          </cell>
          <cell r="I846" t="str">
            <v>GR14</v>
          </cell>
          <cell r="J846" t="str">
            <v>Richmond State Supported Living Center</v>
          </cell>
        </row>
        <row r="847">
          <cell r="A847" t="str">
            <v>14-061-RSS</v>
          </cell>
          <cell r="B847" t="str">
            <v>DADS</v>
          </cell>
          <cell r="C847" t="str">
            <v>Walk-In Food Storage Refrig, HVAC Sys Replacement</v>
          </cell>
          <cell r="D847">
            <v>2100</v>
          </cell>
          <cell r="E847">
            <v>2100</v>
          </cell>
          <cell r="F847">
            <v>2100</v>
          </cell>
          <cell r="G847" t="str">
            <v>Site Survey</v>
          </cell>
          <cell r="H847">
            <v>3</v>
          </cell>
          <cell r="I847" t="str">
            <v>GR14</v>
          </cell>
          <cell r="J847" t="str">
            <v>Richmond State Supported Living Center</v>
          </cell>
        </row>
        <row r="848">
          <cell r="A848" t="str">
            <v>14-061-RSS</v>
          </cell>
          <cell r="B848" t="str">
            <v>DADS</v>
          </cell>
          <cell r="C848" t="str">
            <v>Walk-In Food Storage Refrig, HVAC Sys Replacement</v>
          </cell>
          <cell r="D848">
            <v>0</v>
          </cell>
          <cell r="E848">
            <v>0</v>
          </cell>
          <cell r="F848">
            <v>0</v>
          </cell>
          <cell r="G848" t="str">
            <v>Testing</v>
          </cell>
          <cell r="H848">
            <v>4</v>
          </cell>
          <cell r="I848" t="str">
            <v>GR14</v>
          </cell>
          <cell r="J848" t="str">
            <v>Richmond State Supported Living Center</v>
          </cell>
        </row>
        <row r="849">
          <cell r="A849" t="str">
            <v>14-061-RSS</v>
          </cell>
          <cell r="B849" t="str">
            <v>DADS</v>
          </cell>
          <cell r="C849" t="str">
            <v>Walk-In Food Storage Refrig, HVAC Sys Replacement</v>
          </cell>
          <cell r="D849">
            <v>1957.1</v>
          </cell>
          <cell r="E849">
            <v>1957.1</v>
          </cell>
          <cell r="F849">
            <v>1957.1</v>
          </cell>
          <cell r="G849" t="str">
            <v>Legal</v>
          </cell>
          <cell r="H849">
            <v>5</v>
          </cell>
          <cell r="I849" t="str">
            <v>GR14</v>
          </cell>
          <cell r="J849" t="str">
            <v>Richmond State Supported Living Center</v>
          </cell>
        </row>
        <row r="850">
          <cell r="A850" t="str">
            <v>14-061-RSS</v>
          </cell>
          <cell r="B850" t="str">
            <v>DADS</v>
          </cell>
          <cell r="C850" t="str">
            <v>Walk-In Food Storage Refrig, HVAC Sys Replacement</v>
          </cell>
          <cell r="D850">
            <v>70736.259999999995</v>
          </cell>
          <cell r="E850">
            <v>70736.259999999995</v>
          </cell>
          <cell r="F850">
            <v>70736.259999999995</v>
          </cell>
          <cell r="G850" t="str">
            <v>Agency Admin.</v>
          </cell>
          <cell r="H850">
            <v>6</v>
          </cell>
          <cell r="I850" t="str">
            <v>GR14</v>
          </cell>
          <cell r="J850" t="str">
            <v>Richmond State Supported Living Center</v>
          </cell>
        </row>
        <row r="851">
          <cell r="A851" t="str">
            <v>14-061-RSS</v>
          </cell>
          <cell r="B851" t="str">
            <v>DADS</v>
          </cell>
          <cell r="C851" t="str">
            <v>Walk-In Food Storage Refrig, HVAC Sys Replacement</v>
          </cell>
          <cell r="D851">
            <v>0</v>
          </cell>
          <cell r="E851">
            <v>0</v>
          </cell>
          <cell r="F851">
            <v>0</v>
          </cell>
          <cell r="G851" t="str">
            <v>Other</v>
          </cell>
          <cell r="H851">
            <v>8</v>
          </cell>
          <cell r="I851" t="str">
            <v>GR14</v>
          </cell>
          <cell r="J851" t="str">
            <v>Richmond State Supported Living Center</v>
          </cell>
        </row>
        <row r="852">
          <cell r="A852" t="str">
            <v>14-061-RSS</v>
          </cell>
          <cell r="B852" t="str">
            <v>DADS</v>
          </cell>
          <cell r="C852" t="str">
            <v>Walk-In Food Storage Refrig, HVAC Sys Replacement</v>
          </cell>
          <cell r="D852">
            <v>0</v>
          </cell>
          <cell r="E852">
            <v>0</v>
          </cell>
          <cell r="F852">
            <v>0</v>
          </cell>
          <cell r="G852" t="str">
            <v>Contingency</v>
          </cell>
          <cell r="H852">
            <v>9</v>
          </cell>
          <cell r="I852" t="str">
            <v>GR14</v>
          </cell>
          <cell r="J852" t="str">
            <v>Richmond State Supported Living Center</v>
          </cell>
        </row>
        <row r="853">
          <cell r="A853" t="str">
            <v>14-060-MSS</v>
          </cell>
          <cell r="B853" t="str">
            <v>DADS</v>
          </cell>
          <cell r="C853" t="str">
            <v>Roof Repairs &amp; Replacements</v>
          </cell>
          <cell r="D853">
            <v>0</v>
          </cell>
          <cell r="E853">
            <v>0</v>
          </cell>
          <cell r="F853">
            <v>0</v>
          </cell>
          <cell r="G853" t="str">
            <v>Construction</v>
          </cell>
          <cell r="H853">
            <v>1</v>
          </cell>
          <cell r="I853" t="str">
            <v>7658</v>
          </cell>
          <cell r="J853" t="str">
            <v>Mexia State Supported Living Center</v>
          </cell>
        </row>
        <row r="854">
          <cell r="A854" t="str">
            <v>14-060-MSS</v>
          </cell>
          <cell r="B854" t="str">
            <v>DADS</v>
          </cell>
          <cell r="C854" t="str">
            <v>Roof Repairs &amp; Replacements</v>
          </cell>
          <cell r="D854">
            <v>5007.6099999999997</v>
          </cell>
          <cell r="E854">
            <v>5007.6099999999997</v>
          </cell>
          <cell r="F854">
            <v>5007.6099999999997</v>
          </cell>
          <cell r="G854" t="str">
            <v>Arch. &amp; Eng.</v>
          </cell>
          <cell r="H854">
            <v>2</v>
          </cell>
          <cell r="I854" t="str">
            <v>7658</v>
          </cell>
          <cell r="J854" t="str">
            <v>Mexia State Supported Living Center</v>
          </cell>
        </row>
        <row r="855">
          <cell r="A855" t="str">
            <v>14-060-MSS</v>
          </cell>
          <cell r="B855" t="str">
            <v>DADS</v>
          </cell>
          <cell r="C855" t="str">
            <v>Roof Repairs &amp; Replacements</v>
          </cell>
          <cell r="D855">
            <v>10000</v>
          </cell>
          <cell r="E855">
            <v>10000</v>
          </cell>
          <cell r="F855">
            <v>10000</v>
          </cell>
          <cell r="G855" t="str">
            <v>Agency Admin.</v>
          </cell>
          <cell r="H855">
            <v>6</v>
          </cell>
          <cell r="I855" t="str">
            <v>7658</v>
          </cell>
          <cell r="J855" t="str">
            <v>Mexia State Supported Living Center</v>
          </cell>
        </row>
        <row r="856">
          <cell r="A856" t="str">
            <v>14-060-MSS</v>
          </cell>
          <cell r="B856" t="str">
            <v>DADS</v>
          </cell>
          <cell r="C856" t="str">
            <v>Roof Repairs &amp; Replacements</v>
          </cell>
          <cell r="D856">
            <v>0</v>
          </cell>
          <cell r="E856">
            <v>0</v>
          </cell>
          <cell r="F856">
            <v>0</v>
          </cell>
          <cell r="G856" t="str">
            <v>Furniture &amp; Equipment</v>
          </cell>
          <cell r="H856">
            <v>7</v>
          </cell>
          <cell r="I856" t="str">
            <v>7658</v>
          </cell>
          <cell r="J856" t="str">
            <v>Mexia State Supported Living Center</v>
          </cell>
        </row>
        <row r="857">
          <cell r="A857" t="str">
            <v>14-060-MSS</v>
          </cell>
          <cell r="B857" t="str">
            <v>DADS</v>
          </cell>
          <cell r="C857" t="str">
            <v>Roof Repairs &amp; Replacements</v>
          </cell>
          <cell r="D857">
            <v>27532.79</v>
          </cell>
          <cell r="E857">
            <v>27532.79</v>
          </cell>
          <cell r="F857">
            <v>27532.79</v>
          </cell>
          <cell r="G857" t="str">
            <v>Other</v>
          </cell>
          <cell r="H857">
            <v>8</v>
          </cell>
          <cell r="I857" t="str">
            <v>7658</v>
          </cell>
          <cell r="J857" t="str">
            <v>Mexia State Supported Living Center</v>
          </cell>
        </row>
        <row r="858">
          <cell r="A858" t="str">
            <v>14-060-MSS</v>
          </cell>
          <cell r="B858" t="str">
            <v>DADS</v>
          </cell>
          <cell r="C858" t="str">
            <v>Roof Repairs &amp; Replacements</v>
          </cell>
          <cell r="D858">
            <v>0</v>
          </cell>
          <cell r="E858">
            <v>0</v>
          </cell>
          <cell r="F858">
            <v>0</v>
          </cell>
          <cell r="G858" t="str">
            <v>Contingency</v>
          </cell>
          <cell r="H858">
            <v>9</v>
          </cell>
          <cell r="I858" t="str">
            <v>7658</v>
          </cell>
          <cell r="J858" t="str">
            <v>Mexia State Supported Living Center</v>
          </cell>
        </row>
        <row r="859">
          <cell r="A859" t="str">
            <v>14-060-MSS</v>
          </cell>
          <cell r="B859" t="str">
            <v>DADS</v>
          </cell>
          <cell r="C859" t="str">
            <v>Roof Repairs &amp; Replacements</v>
          </cell>
          <cell r="D859">
            <v>98573</v>
          </cell>
          <cell r="E859">
            <v>98573</v>
          </cell>
          <cell r="F859">
            <v>98573</v>
          </cell>
          <cell r="G859" t="str">
            <v>Construction</v>
          </cell>
          <cell r="H859">
            <v>1</v>
          </cell>
          <cell r="I859" t="str">
            <v>GR14</v>
          </cell>
          <cell r="J859" t="str">
            <v>Mexia State Supported Living Center</v>
          </cell>
        </row>
        <row r="860">
          <cell r="A860" t="str">
            <v>14-060-MSS</v>
          </cell>
          <cell r="B860" t="str">
            <v>DADS</v>
          </cell>
          <cell r="C860" t="str">
            <v>Roof Repairs &amp; Replacements</v>
          </cell>
          <cell r="D860">
            <v>9088.33</v>
          </cell>
          <cell r="E860">
            <v>9088.33</v>
          </cell>
          <cell r="F860">
            <v>9088.33</v>
          </cell>
          <cell r="G860" t="str">
            <v>Arch. &amp; Eng.</v>
          </cell>
          <cell r="H860">
            <v>2</v>
          </cell>
          <cell r="I860" t="str">
            <v>GR14</v>
          </cell>
          <cell r="J860" t="str">
            <v>Mexia State Supported Living Center</v>
          </cell>
        </row>
        <row r="861">
          <cell r="A861" t="str">
            <v>14-060-MSS</v>
          </cell>
          <cell r="B861" t="str">
            <v>DADS</v>
          </cell>
          <cell r="C861" t="str">
            <v>Roof Repairs &amp; Replacements</v>
          </cell>
          <cell r="D861">
            <v>1720.26</v>
          </cell>
          <cell r="E861">
            <v>1720.26</v>
          </cell>
          <cell r="F861">
            <v>1720.26</v>
          </cell>
          <cell r="G861" t="str">
            <v>Legal</v>
          </cell>
          <cell r="H861">
            <v>5</v>
          </cell>
          <cell r="I861" t="str">
            <v>GR14</v>
          </cell>
          <cell r="J861" t="str">
            <v>Mexia State Supported Living Center</v>
          </cell>
        </row>
        <row r="862">
          <cell r="A862" t="str">
            <v>14-060-MSS</v>
          </cell>
          <cell r="B862" t="str">
            <v>DADS</v>
          </cell>
          <cell r="C862" t="str">
            <v>Roof Repairs &amp; Replacements</v>
          </cell>
          <cell r="D862">
            <v>0</v>
          </cell>
          <cell r="E862">
            <v>0</v>
          </cell>
          <cell r="F862">
            <v>0</v>
          </cell>
          <cell r="G862" t="str">
            <v>Other</v>
          </cell>
          <cell r="H862">
            <v>8</v>
          </cell>
          <cell r="I862" t="str">
            <v>GR14</v>
          </cell>
          <cell r="J862" t="str">
            <v>Mexia State Supported Living Center</v>
          </cell>
        </row>
        <row r="863">
          <cell r="A863" t="str">
            <v>14-059-MSS</v>
          </cell>
          <cell r="B863" t="str">
            <v>DADS</v>
          </cell>
          <cell r="C863" t="str">
            <v>Water Mains, Disinfection &amp; Fire Hydrants Replacement</v>
          </cell>
          <cell r="D863">
            <v>0</v>
          </cell>
          <cell r="E863">
            <v>0</v>
          </cell>
          <cell r="F863">
            <v>0</v>
          </cell>
          <cell r="G863" t="str">
            <v>Construction</v>
          </cell>
          <cell r="H863">
            <v>1</v>
          </cell>
          <cell r="I863" t="str">
            <v>7658</v>
          </cell>
          <cell r="J863" t="str">
            <v>Mexia State Supported Living Center</v>
          </cell>
        </row>
        <row r="864">
          <cell r="A864" t="str">
            <v>14-059-MSS</v>
          </cell>
          <cell r="B864" t="str">
            <v>DADS</v>
          </cell>
          <cell r="C864" t="str">
            <v>Water Mains, Disinfection &amp; Fire Hydrants Replacement</v>
          </cell>
          <cell r="D864">
            <v>28642.95</v>
          </cell>
          <cell r="E864">
            <v>28642.95</v>
          </cell>
          <cell r="F864">
            <v>28642.95</v>
          </cell>
          <cell r="G864" t="str">
            <v>Arch. &amp; Eng.</v>
          </cell>
          <cell r="H864">
            <v>2</v>
          </cell>
          <cell r="I864" t="str">
            <v>7658</v>
          </cell>
          <cell r="J864" t="str">
            <v>Mexia State Supported Living Center</v>
          </cell>
        </row>
        <row r="865">
          <cell r="A865" t="str">
            <v>14-059-MSS</v>
          </cell>
          <cell r="B865" t="str">
            <v>DADS</v>
          </cell>
          <cell r="C865" t="str">
            <v>Water Mains, Disinfection &amp; Fire Hydrants Replacement</v>
          </cell>
          <cell r="D865">
            <v>0.5</v>
          </cell>
          <cell r="E865">
            <v>0.5</v>
          </cell>
          <cell r="F865">
            <v>0.5</v>
          </cell>
          <cell r="G865" t="str">
            <v>Legal</v>
          </cell>
          <cell r="H865">
            <v>5</v>
          </cell>
          <cell r="I865" t="str">
            <v>7658</v>
          </cell>
          <cell r="J865" t="str">
            <v>Mexia State Supported Living Center</v>
          </cell>
        </row>
        <row r="866">
          <cell r="A866" t="str">
            <v>14-059-MSS</v>
          </cell>
          <cell r="B866" t="str">
            <v>DADS</v>
          </cell>
          <cell r="C866" t="str">
            <v>Water Mains, Disinfection &amp; Fire Hydrants Replacement</v>
          </cell>
          <cell r="D866">
            <v>17396.89</v>
          </cell>
          <cell r="E866">
            <v>17396.89</v>
          </cell>
          <cell r="F866">
            <v>17396.89</v>
          </cell>
          <cell r="G866" t="str">
            <v>Agency Admin.</v>
          </cell>
          <cell r="H866">
            <v>6</v>
          </cell>
          <cell r="I866" t="str">
            <v>7658</v>
          </cell>
          <cell r="J866" t="str">
            <v>Mexia State Supported Living Center</v>
          </cell>
        </row>
        <row r="867">
          <cell r="A867" t="str">
            <v>14-059-MSS</v>
          </cell>
          <cell r="B867" t="str">
            <v>DADS</v>
          </cell>
          <cell r="C867" t="str">
            <v>Water Mains, Disinfection &amp; Fire Hydrants Replacement</v>
          </cell>
          <cell r="D867">
            <v>0</v>
          </cell>
          <cell r="E867">
            <v>0</v>
          </cell>
          <cell r="F867">
            <v>0</v>
          </cell>
          <cell r="G867" t="str">
            <v>Contingency</v>
          </cell>
          <cell r="H867">
            <v>9</v>
          </cell>
          <cell r="I867" t="str">
            <v>7658</v>
          </cell>
          <cell r="J867" t="str">
            <v>Mexia State Supported Living Center</v>
          </cell>
        </row>
        <row r="868">
          <cell r="A868" t="str">
            <v>14-059-MSS</v>
          </cell>
          <cell r="B868" t="str">
            <v>DADS</v>
          </cell>
          <cell r="C868" t="str">
            <v>Water Mains, Disinfection &amp; Fire Hydrants Replacement</v>
          </cell>
          <cell r="D868">
            <v>588683.4</v>
          </cell>
          <cell r="E868">
            <v>588683.4</v>
          </cell>
          <cell r="F868">
            <v>588683.4</v>
          </cell>
          <cell r="G868" t="str">
            <v>Construction</v>
          </cell>
          <cell r="H868">
            <v>1</v>
          </cell>
          <cell r="I868" t="str">
            <v>GR14</v>
          </cell>
          <cell r="J868" t="str">
            <v>Mexia State Supported Living Center</v>
          </cell>
        </row>
        <row r="869">
          <cell r="A869" t="str">
            <v>14-059-MSS</v>
          </cell>
          <cell r="B869" t="str">
            <v>DADS</v>
          </cell>
          <cell r="C869" t="str">
            <v>Water Mains, Disinfection &amp; Fire Hydrants Replacement</v>
          </cell>
          <cell r="D869">
            <v>42293.4</v>
          </cell>
          <cell r="E869">
            <v>42293.4</v>
          </cell>
          <cell r="F869">
            <v>42293.4</v>
          </cell>
          <cell r="G869" t="str">
            <v>Arch. &amp; Eng.</v>
          </cell>
          <cell r="H869">
            <v>2</v>
          </cell>
          <cell r="I869" t="str">
            <v>GR14</v>
          </cell>
          <cell r="J869" t="str">
            <v>Mexia State Supported Living Center</v>
          </cell>
        </row>
        <row r="870">
          <cell r="A870" t="str">
            <v>14-059-MSS</v>
          </cell>
          <cell r="B870" t="str">
            <v>DADS</v>
          </cell>
          <cell r="C870" t="str">
            <v>Water Mains, Disinfection &amp; Fire Hydrants Replacement</v>
          </cell>
          <cell r="D870">
            <v>17500</v>
          </cell>
          <cell r="E870">
            <v>17500</v>
          </cell>
          <cell r="F870">
            <v>17500</v>
          </cell>
          <cell r="G870" t="str">
            <v>Site Survey</v>
          </cell>
          <cell r="H870">
            <v>3</v>
          </cell>
          <cell r="I870" t="str">
            <v>GR14</v>
          </cell>
          <cell r="J870" t="str">
            <v>Mexia State Supported Living Center</v>
          </cell>
        </row>
        <row r="871">
          <cell r="A871" t="str">
            <v>14-059-MSS</v>
          </cell>
          <cell r="B871" t="str">
            <v>DADS</v>
          </cell>
          <cell r="C871" t="str">
            <v>Water Mains, Disinfection &amp; Fire Hydrants Replacement</v>
          </cell>
          <cell r="D871">
            <v>16300</v>
          </cell>
          <cell r="E871">
            <v>0</v>
          </cell>
          <cell r="F871">
            <v>0</v>
          </cell>
          <cell r="G871" t="str">
            <v>Testing</v>
          </cell>
          <cell r="H871">
            <v>4</v>
          </cell>
          <cell r="I871" t="str">
            <v>GR14</v>
          </cell>
          <cell r="J871" t="str">
            <v>Mexia State Supported Living Center</v>
          </cell>
        </row>
        <row r="872">
          <cell r="A872" t="str">
            <v>14-059-MSS</v>
          </cell>
          <cell r="B872" t="str">
            <v>DADS</v>
          </cell>
          <cell r="C872" t="str">
            <v>Water Mains, Disinfection &amp; Fire Hydrants Replacement</v>
          </cell>
          <cell r="D872">
            <v>2535.9499999999998</v>
          </cell>
          <cell r="E872">
            <v>2535.9499999999998</v>
          </cell>
          <cell r="F872">
            <v>2535.9499999999998</v>
          </cell>
          <cell r="G872" t="str">
            <v>Legal</v>
          </cell>
          <cell r="H872">
            <v>5</v>
          </cell>
          <cell r="I872" t="str">
            <v>GR14</v>
          </cell>
          <cell r="J872" t="str">
            <v>Mexia State Supported Living Center</v>
          </cell>
        </row>
        <row r="873">
          <cell r="A873" t="str">
            <v>14-059-MSS</v>
          </cell>
          <cell r="B873" t="str">
            <v>DADS</v>
          </cell>
          <cell r="C873" t="str">
            <v>Water Mains, Disinfection &amp; Fire Hydrants Replacement</v>
          </cell>
          <cell r="D873">
            <v>35000</v>
          </cell>
          <cell r="E873">
            <v>35000</v>
          </cell>
          <cell r="F873">
            <v>35000</v>
          </cell>
          <cell r="G873" t="str">
            <v>Agency Admin.</v>
          </cell>
          <cell r="H873">
            <v>6</v>
          </cell>
          <cell r="I873" t="str">
            <v>GR14</v>
          </cell>
          <cell r="J873" t="str">
            <v>Mexia State Supported Living Center</v>
          </cell>
        </row>
        <row r="874">
          <cell r="A874" t="str">
            <v>14-058-LFS</v>
          </cell>
          <cell r="B874" t="str">
            <v>DADS</v>
          </cell>
          <cell r="C874" t="str">
            <v>Roof Repairs &amp; Replacements</v>
          </cell>
          <cell r="D874">
            <v>0</v>
          </cell>
          <cell r="E874">
            <v>0</v>
          </cell>
          <cell r="F874">
            <v>0</v>
          </cell>
          <cell r="G874" t="str">
            <v>Construction</v>
          </cell>
          <cell r="H874">
            <v>1</v>
          </cell>
          <cell r="I874" t="str">
            <v>7658</v>
          </cell>
          <cell r="J874" t="str">
            <v>Lufkin State Supported Living Center</v>
          </cell>
        </row>
        <row r="875">
          <cell r="A875" t="str">
            <v>14-058-LFS</v>
          </cell>
          <cell r="B875" t="str">
            <v>DADS</v>
          </cell>
          <cell r="C875" t="str">
            <v>Roof Repairs &amp; Replacements</v>
          </cell>
          <cell r="D875">
            <v>12050.92</v>
          </cell>
          <cell r="E875">
            <v>12050.92</v>
          </cell>
          <cell r="F875">
            <v>12050.92</v>
          </cell>
          <cell r="G875" t="str">
            <v>Arch. &amp; Eng.</v>
          </cell>
          <cell r="H875">
            <v>2</v>
          </cell>
          <cell r="I875" t="str">
            <v>7658</v>
          </cell>
          <cell r="J875" t="str">
            <v>Lufkin State Supported Living Center</v>
          </cell>
        </row>
        <row r="876">
          <cell r="A876" t="str">
            <v>14-058-LFS</v>
          </cell>
          <cell r="B876" t="str">
            <v>DADS</v>
          </cell>
          <cell r="C876" t="str">
            <v>Roof Repairs &amp; Replacements</v>
          </cell>
          <cell r="D876">
            <v>22378.15</v>
          </cell>
          <cell r="E876">
            <v>22378.15</v>
          </cell>
          <cell r="F876">
            <v>22378.15</v>
          </cell>
          <cell r="G876" t="str">
            <v>Agency Admin.</v>
          </cell>
          <cell r="H876">
            <v>6</v>
          </cell>
          <cell r="I876" t="str">
            <v>7658</v>
          </cell>
          <cell r="J876" t="str">
            <v>Lufkin State Supported Living Center</v>
          </cell>
        </row>
        <row r="877">
          <cell r="A877" t="str">
            <v>14-058-LFS</v>
          </cell>
          <cell r="B877" t="str">
            <v>DADS</v>
          </cell>
          <cell r="C877" t="str">
            <v>Roof Repairs &amp; Replacements</v>
          </cell>
          <cell r="D877">
            <v>15015</v>
          </cell>
          <cell r="E877">
            <v>15015</v>
          </cell>
          <cell r="F877">
            <v>15015</v>
          </cell>
          <cell r="G877" t="str">
            <v>Other</v>
          </cell>
          <cell r="H877">
            <v>8</v>
          </cell>
          <cell r="I877" t="str">
            <v>7658</v>
          </cell>
          <cell r="J877" t="str">
            <v>Lufkin State Supported Living Center</v>
          </cell>
        </row>
        <row r="878">
          <cell r="A878" t="str">
            <v>14-058-LFS</v>
          </cell>
          <cell r="B878" t="str">
            <v>DADS</v>
          </cell>
          <cell r="C878" t="str">
            <v>Roof Repairs &amp; Replacements</v>
          </cell>
          <cell r="D878">
            <v>0</v>
          </cell>
          <cell r="E878">
            <v>0</v>
          </cell>
          <cell r="F878">
            <v>0</v>
          </cell>
          <cell r="G878" t="str">
            <v>Contingency</v>
          </cell>
          <cell r="H878">
            <v>9</v>
          </cell>
          <cell r="I878" t="str">
            <v>7658</v>
          </cell>
          <cell r="J878" t="str">
            <v>Lufkin State Supported Living Center</v>
          </cell>
        </row>
        <row r="879">
          <cell r="A879" t="str">
            <v>14-058-LFS</v>
          </cell>
          <cell r="B879" t="str">
            <v>DADS</v>
          </cell>
          <cell r="C879" t="str">
            <v>Roof Repairs &amp; Replacements</v>
          </cell>
          <cell r="D879">
            <v>249000</v>
          </cell>
          <cell r="E879">
            <v>249000</v>
          </cell>
          <cell r="F879">
            <v>249000</v>
          </cell>
          <cell r="G879" t="str">
            <v>Construction</v>
          </cell>
          <cell r="H879">
            <v>1</v>
          </cell>
          <cell r="I879" t="str">
            <v>GR14</v>
          </cell>
          <cell r="J879" t="str">
            <v>Lufkin State Supported Living Center</v>
          </cell>
        </row>
        <row r="880">
          <cell r="A880" t="str">
            <v>14-058-LFS</v>
          </cell>
          <cell r="B880" t="str">
            <v>DADS</v>
          </cell>
          <cell r="C880" t="str">
            <v>Roof Repairs &amp; Replacements</v>
          </cell>
          <cell r="D880">
            <v>19447.580000000002</v>
          </cell>
          <cell r="E880">
            <v>19447.580000000002</v>
          </cell>
          <cell r="F880">
            <v>19447.580000000002</v>
          </cell>
          <cell r="G880" t="str">
            <v>Arch. &amp; Eng.</v>
          </cell>
          <cell r="H880">
            <v>2</v>
          </cell>
          <cell r="I880" t="str">
            <v>GR14</v>
          </cell>
          <cell r="J880" t="str">
            <v>Lufkin State Supported Living Center</v>
          </cell>
        </row>
        <row r="881">
          <cell r="A881" t="str">
            <v>14-058-LFS</v>
          </cell>
          <cell r="B881" t="str">
            <v>DADS</v>
          </cell>
          <cell r="C881" t="str">
            <v>Roof Repairs &amp; Replacements</v>
          </cell>
          <cell r="D881">
            <v>1796.18</v>
          </cell>
          <cell r="E881">
            <v>1796.18</v>
          </cell>
          <cell r="F881">
            <v>1796.18</v>
          </cell>
          <cell r="G881" t="str">
            <v>Legal</v>
          </cell>
          <cell r="H881">
            <v>5</v>
          </cell>
          <cell r="I881" t="str">
            <v>GR14</v>
          </cell>
          <cell r="J881" t="str">
            <v>Lufkin State Supported Living Center</v>
          </cell>
        </row>
        <row r="882">
          <cell r="A882" t="str">
            <v>14-058-LFS</v>
          </cell>
          <cell r="B882" t="str">
            <v>DADS</v>
          </cell>
          <cell r="C882" t="str">
            <v>Roof Repairs &amp; Replacements</v>
          </cell>
          <cell r="D882">
            <v>0</v>
          </cell>
          <cell r="E882">
            <v>0</v>
          </cell>
          <cell r="F882">
            <v>0</v>
          </cell>
          <cell r="G882" t="str">
            <v>Other</v>
          </cell>
          <cell r="H882">
            <v>8</v>
          </cell>
          <cell r="I882" t="str">
            <v>GR14</v>
          </cell>
          <cell r="J882" t="str">
            <v>Lufkin State Supported Living Center</v>
          </cell>
        </row>
        <row r="883">
          <cell r="A883" t="str">
            <v>14-058-LFS</v>
          </cell>
          <cell r="B883" t="str">
            <v>DADS</v>
          </cell>
          <cell r="C883" t="str">
            <v>Roof Repairs &amp; Replacements</v>
          </cell>
          <cell r="D883">
            <v>0</v>
          </cell>
          <cell r="E883">
            <v>0</v>
          </cell>
          <cell r="F883">
            <v>0</v>
          </cell>
          <cell r="G883" t="str">
            <v>Contingency</v>
          </cell>
          <cell r="H883">
            <v>9</v>
          </cell>
          <cell r="I883" t="str">
            <v>GR14</v>
          </cell>
          <cell r="J883" t="str">
            <v>Lufkin State Supported Living Center</v>
          </cell>
        </row>
        <row r="884">
          <cell r="A884" t="str">
            <v>14-058-LFS</v>
          </cell>
          <cell r="B884" t="str">
            <v>DSHS</v>
          </cell>
          <cell r="C884" t="str">
            <v>Roof Repairs &amp; Replacements</v>
          </cell>
          <cell r="D884">
            <v>0</v>
          </cell>
          <cell r="E884">
            <v>0</v>
          </cell>
          <cell r="F884">
            <v>0</v>
          </cell>
          <cell r="G884" t="str">
            <v>Construction</v>
          </cell>
          <cell r="H884">
            <v>1</v>
          </cell>
          <cell r="I884" t="str">
            <v>GR15</v>
          </cell>
          <cell r="J884" t="str">
            <v>Lufkin State Supported Living Center</v>
          </cell>
        </row>
        <row r="885">
          <cell r="A885" t="str">
            <v>14-057-LFS</v>
          </cell>
          <cell r="B885" t="str">
            <v>DADS</v>
          </cell>
          <cell r="C885" t="str">
            <v>Water Supply Infrastructure Replacement</v>
          </cell>
          <cell r="D885">
            <v>6616.24</v>
          </cell>
          <cell r="E885">
            <v>6616.24</v>
          </cell>
          <cell r="F885">
            <v>6616.24</v>
          </cell>
          <cell r="G885" t="str">
            <v>Construction</v>
          </cell>
          <cell r="H885">
            <v>1</v>
          </cell>
          <cell r="I885" t="str">
            <v>7658</v>
          </cell>
          <cell r="J885" t="str">
            <v>Lufkin State Supported Living Center</v>
          </cell>
        </row>
        <row r="886">
          <cell r="A886" t="str">
            <v>14-057-LFS</v>
          </cell>
          <cell r="B886" t="str">
            <v>DADS</v>
          </cell>
          <cell r="C886" t="str">
            <v>Water Supply Infrastructure Replacement</v>
          </cell>
          <cell r="D886">
            <v>11792.43</v>
          </cell>
          <cell r="E886">
            <v>11792.43</v>
          </cell>
          <cell r="F886">
            <v>11792.43</v>
          </cell>
          <cell r="G886" t="str">
            <v>Arch. &amp; Eng.</v>
          </cell>
          <cell r="H886">
            <v>2</v>
          </cell>
          <cell r="I886" t="str">
            <v>7658</v>
          </cell>
          <cell r="J886" t="str">
            <v>Lufkin State Supported Living Center</v>
          </cell>
        </row>
        <row r="887">
          <cell r="A887" t="str">
            <v>14-057-LFS</v>
          </cell>
          <cell r="B887" t="str">
            <v>DADS</v>
          </cell>
          <cell r="C887" t="str">
            <v>Water Supply Infrastructure Replacement</v>
          </cell>
          <cell r="D887">
            <v>1.38</v>
          </cell>
          <cell r="E887">
            <v>1.38</v>
          </cell>
          <cell r="F887">
            <v>1.38</v>
          </cell>
          <cell r="G887" t="str">
            <v>Legal</v>
          </cell>
          <cell r="H887">
            <v>5</v>
          </cell>
          <cell r="I887" t="str">
            <v>7658</v>
          </cell>
          <cell r="J887" t="str">
            <v>Lufkin State Supported Living Center</v>
          </cell>
        </row>
        <row r="888">
          <cell r="A888" t="str">
            <v>14-057-LFS</v>
          </cell>
          <cell r="B888" t="str">
            <v>DADS</v>
          </cell>
          <cell r="C888" t="str">
            <v>Water Supply Infrastructure Replacement</v>
          </cell>
          <cell r="D888">
            <v>0</v>
          </cell>
          <cell r="E888">
            <v>0</v>
          </cell>
          <cell r="F888">
            <v>0</v>
          </cell>
          <cell r="G888" t="str">
            <v>Agency Admin.</v>
          </cell>
          <cell r="H888">
            <v>6</v>
          </cell>
          <cell r="I888" t="str">
            <v>7658</v>
          </cell>
          <cell r="J888" t="str">
            <v>Lufkin State Supported Living Center</v>
          </cell>
        </row>
        <row r="889">
          <cell r="A889" t="str">
            <v>14-057-LFS</v>
          </cell>
          <cell r="B889" t="str">
            <v>DADS</v>
          </cell>
          <cell r="C889" t="str">
            <v>Water Supply Infrastructure Replacement</v>
          </cell>
          <cell r="D889">
            <v>0</v>
          </cell>
          <cell r="E889">
            <v>0</v>
          </cell>
          <cell r="F889">
            <v>0</v>
          </cell>
          <cell r="G889" t="str">
            <v>Contingency</v>
          </cell>
          <cell r="H889">
            <v>9</v>
          </cell>
          <cell r="I889" t="str">
            <v>7658</v>
          </cell>
          <cell r="J889" t="str">
            <v>Lufkin State Supported Living Center</v>
          </cell>
        </row>
        <row r="890">
          <cell r="A890" t="str">
            <v>14-057-LFS</v>
          </cell>
          <cell r="B890" t="str">
            <v>DADS</v>
          </cell>
          <cell r="C890" t="str">
            <v>Water Supply Infrastructure Replacement</v>
          </cell>
          <cell r="D890">
            <v>187426</v>
          </cell>
          <cell r="E890">
            <v>187426</v>
          </cell>
          <cell r="F890">
            <v>187426</v>
          </cell>
          <cell r="G890" t="str">
            <v>Construction</v>
          </cell>
          <cell r="H890">
            <v>1</v>
          </cell>
          <cell r="I890" t="str">
            <v>GR14</v>
          </cell>
          <cell r="J890" t="str">
            <v>Lufkin State Supported Living Center</v>
          </cell>
        </row>
        <row r="891">
          <cell r="A891" t="str">
            <v>14-057-LFS</v>
          </cell>
          <cell r="B891" t="str">
            <v>DADS</v>
          </cell>
          <cell r="C891" t="str">
            <v>Water Supply Infrastructure Replacement</v>
          </cell>
          <cell r="D891">
            <v>15600</v>
          </cell>
          <cell r="E891">
            <v>15600</v>
          </cell>
          <cell r="F891">
            <v>15600</v>
          </cell>
          <cell r="G891" t="str">
            <v>Arch. &amp; Eng.</v>
          </cell>
          <cell r="H891">
            <v>2</v>
          </cell>
          <cell r="I891" t="str">
            <v>GR14</v>
          </cell>
          <cell r="J891" t="str">
            <v>Lufkin State Supported Living Center</v>
          </cell>
        </row>
        <row r="892">
          <cell r="A892" t="str">
            <v>14-057-LFS</v>
          </cell>
          <cell r="B892" t="str">
            <v>DADS</v>
          </cell>
          <cell r="C892" t="str">
            <v>Water Supply Infrastructure Replacement</v>
          </cell>
          <cell r="D892">
            <v>0</v>
          </cell>
          <cell r="E892">
            <v>0</v>
          </cell>
          <cell r="F892">
            <v>0</v>
          </cell>
          <cell r="G892" t="str">
            <v>Testing</v>
          </cell>
          <cell r="H892">
            <v>4</v>
          </cell>
          <cell r="I892" t="str">
            <v>GR14</v>
          </cell>
          <cell r="J892" t="str">
            <v>Lufkin State Supported Living Center</v>
          </cell>
        </row>
        <row r="893">
          <cell r="A893" t="str">
            <v>14-057-LFS</v>
          </cell>
          <cell r="B893" t="str">
            <v>DADS</v>
          </cell>
          <cell r="C893" t="str">
            <v>Water Supply Infrastructure Replacement</v>
          </cell>
          <cell r="D893">
            <v>2351.8200000000002</v>
          </cell>
          <cell r="E893">
            <v>2351.8200000000002</v>
          </cell>
          <cell r="F893">
            <v>2351.8200000000002</v>
          </cell>
          <cell r="G893" t="str">
            <v>Legal</v>
          </cell>
          <cell r="H893">
            <v>5</v>
          </cell>
          <cell r="I893" t="str">
            <v>GR14</v>
          </cell>
          <cell r="J893" t="str">
            <v>Lufkin State Supported Living Center</v>
          </cell>
        </row>
        <row r="894">
          <cell r="A894" t="str">
            <v>14-057-LFS</v>
          </cell>
          <cell r="B894" t="str">
            <v>DADS</v>
          </cell>
          <cell r="C894" t="str">
            <v>Water Supply Infrastructure Replacement</v>
          </cell>
          <cell r="D894">
            <v>33143.54</v>
          </cell>
          <cell r="E894">
            <v>33143.54</v>
          </cell>
          <cell r="F894">
            <v>33143.54</v>
          </cell>
          <cell r="G894" t="str">
            <v>Agency Admin.</v>
          </cell>
          <cell r="H894">
            <v>6</v>
          </cell>
          <cell r="I894" t="str">
            <v>GR14</v>
          </cell>
          <cell r="J894" t="str">
            <v>Lufkin State Supported Living Center</v>
          </cell>
        </row>
        <row r="895">
          <cell r="A895" t="str">
            <v>14-057-LFS</v>
          </cell>
          <cell r="B895" t="str">
            <v>DADS</v>
          </cell>
          <cell r="C895" t="str">
            <v>Water Supply Infrastructure Replacement</v>
          </cell>
          <cell r="D895">
            <v>134520.95000000001</v>
          </cell>
          <cell r="E895">
            <v>134520.95000000001</v>
          </cell>
          <cell r="F895">
            <v>134520.95000000001</v>
          </cell>
          <cell r="G895" t="str">
            <v>Other</v>
          </cell>
          <cell r="H895">
            <v>8</v>
          </cell>
          <cell r="I895" t="str">
            <v>GR14</v>
          </cell>
          <cell r="J895" t="str">
            <v>Lufkin State Supported Living Center</v>
          </cell>
        </row>
        <row r="896">
          <cell r="A896" t="str">
            <v>14-056-LFS</v>
          </cell>
          <cell r="B896" t="str">
            <v>DADS</v>
          </cell>
          <cell r="C896" t="str">
            <v>Electrical Main Primary Reclosers</v>
          </cell>
          <cell r="D896">
            <v>24000</v>
          </cell>
          <cell r="E896">
            <v>24000</v>
          </cell>
          <cell r="F896">
            <v>24000</v>
          </cell>
          <cell r="G896" t="str">
            <v>Construction</v>
          </cell>
          <cell r="H896">
            <v>1</v>
          </cell>
          <cell r="I896" t="str">
            <v>GR14</v>
          </cell>
          <cell r="J896" t="str">
            <v>Lufkin State Supported Living Center</v>
          </cell>
        </row>
        <row r="897">
          <cell r="A897" t="str">
            <v>14-056-LFS</v>
          </cell>
          <cell r="B897" t="str">
            <v>DADS</v>
          </cell>
          <cell r="C897" t="str">
            <v>Electrical Main Primary Reclosers</v>
          </cell>
          <cell r="D897">
            <v>0</v>
          </cell>
          <cell r="E897">
            <v>0</v>
          </cell>
          <cell r="F897">
            <v>0</v>
          </cell>
          <cell r="G897" t="str">
            <v>Arch. &amp; Eng.</v>
          </cell>
          <cell r="H897">
            <v>2</v>
          </cell>
          <cell r="I897" t="str">
            <v>GR14</v>
          </cell>
          <cell r="J897" t="str">
            <v>Lufkin State Supported Living Center</v>
          </cell>
        </row>
        <row r="898">
          <cell r="A898" t="str">
            <v>14-056-LFS</v>
          </cell>
          <cell r="B898" t="str">
            <v>DADS</v>
          </cell>
          <cell r="C898" t="str">
            <v>Electrical Main Primary Reclosers</v>
          </cell>
          <cell r="D898">
            <v>0</v>
          </cell>
          <cell r="E898">
            <v>0</v>
          </cell>
          <cell r="F898">
            <v>0</v>
          </cell>
          <cell r="G898" t="str">
            <v>Legal</v>
          </cell>
          <cell r="H898">
            <v>5</v>
          </cell>
          <cell r="I898" t="str">
            <v>GR14</v>
          </cell>
          <cell r="J898" t="str">
            <v>Lufkin State Supported Living Center</v>
          </cell>
        </row>
        <row r="899">
          <cell r="A899" t="str">
            <v>14-056-LFS</v>
          </cell>
          <cell r="B899" t="str">
            <v>DADS</v>
          </cell>
          <cell r="C899" t="str">
            <v>Electrical Main Primary Reclosers</v>
          </cell>
          <cell r="D899">
            <v>1500</v>
          </cell>
          <cell r="E899">
            <v>1500</v>
          </cell>
          <cell r="F899">
            <v>1500</v>
          </cell>
          <cell r="G899" t="str">
            <v>Agency Admin.</v>
          </cell>
          <cell r="H899">
            <v>6</v>
          </cell>
          <cell r="I899" t="str">
            <v>GR14</v>
          </cell>
          <cell r="J899" t="str">
            <v>Lufkin State Supported Living Center</v>
          </cell>
        </row>
        <row r="900">
          <cell r="A900" t="str">
            <v>14-056-LFS</v>
          </cell>
          <cell r="B900" t="str">
            <v>DADS</v>
          </cell>
          <cell r="C900" t="str">
            <v>Electrical Main Primary Reclosers</v>
          </cell>
          <cell r="D900">
            <v>0</v>
          </cell>
          <cell r="E900">
            <v>0</v>
          </cell>
          <cell r="F900">
            <v>0</v>
          </cell>
          <cell r="G900" t="str">
            <v>Contingency</v>
          </cell>
          <cell r="H900">
            <v>9</v>
          </cell>
          <cell r="I900" t="str">
            <v>GR14</v>
          </cell>
          <cell r="J900" t="str">
            <v>Lufkin State Supported Living Center</v>
          </cell>
        </row>
        <row r="901">
          <cell r="A901" t="str">
            <v>14-055-LFS</v>
          </cell>
          <cell r="B901" t="str">
            <v>DADS</v>
          </cell>
          <cell r="C901" t="str">
            <v>HVAC System Replacement</v>
          </cell>
          <cell r="D901">
            <v>214280</v>
          </cell>
          <cell r="E901">
            <v>205760.83</v>
          </cell>
          <cell r="F901">
            <v>205760.83</v>
          </cell>
          <cell r="G901" t="str">
            <v>Construction</v>
          </cell>
          <cell r="H901">
            <v>1</v>
          </cell>
          <cell r="I901" t="str">
            <v>7658</v>
          </cell>
          <cell r="J901" t="str">
            <v>Lufkin State Supported Living Center</v>
          </cell>
        </row>
        <row r="902">
          <cell r="A902" t="str">
            <v>14-055-LFS</v>
          </cell>
          <cell r="B902" t="str">
            <v>DADS</v>
          </cell>
          <cell r="C902" t="str">
            <v>HVAC System Replacement</v>
          </cell>
          <cell r="D902">
            <v>10196.950000000001</v>
          </cell>
          <cell r="E902">
            <v>10196.950000000001</v>
          </cell>
          <cell r="F902">
            <v>10196.950000000001</v>
          </cell>
          <cell r="G902" t="str">
            <v>Arch. &amp; Eng.</v>
          </cell>
          <cell r="H902">
            <v>2</v>
          </cell>
          <cell r="I902" t="str">
            <v>7658</v>
          </cell>
          <cell r="J902" t="str">
            <v>Lufkin State Supported Living Center</v>
          </cell>
        </row>
        <row r="903">
          <cell r="A903" t="str">
            <v>14-055-LFS</v>
          </cell>
          <cell r="B903" t="str">
            <v>DADS</v>
          </cell>
          <cell r="C903" t="str">
            <v>HVAC System Replacement</v>
          </cell>
          <cell r="D903">
            <v>0</v>
          </cell>
          <cell r="E903">
            <v>0</v>
          </cell>
          <cell r="F903">
            <v>0</v>
          </cell>
          <cell r="G903" t="str">
            <v>Site Survey</v>
          </cell>
          <cell r="H903">
            <v>3</v>
          </cell>
          <cell r="I903" t="str">
            <v>7658</v>
          </cell>
          <cell r="J903" t="str">
            <v>Lufkin State Supported Living Center</v>
          </cell>
        </row>
        <row r="904">
          <cell r="A904" t="str">
            <v>14-055-LFS</v>
          </cell>
          <cell r="B904" t="str">
            <v>DADS</v>
          </cell>
          <cell r="C904" t="str">
            <v>HVAC System Replacement</v>
          </cell>
          <cell r="D904">
            <v>0</v>
          </cell>
          <cell r="E904">
            <v>0</v>
          </cell>
          <cell r="F904">
            <v>0</v>
          </cell>
          <cell r="G904" t="str">
            <v>Testing</v>
          </cell>
          <cell r="H904">
            <v>4</v>
          </cell>
          <cell r="I904" t="str">
            <v>7658</v>
          </cell>
          <cell r="J904" t="str">
            <v>Lufkin State Supported Living Center</v>
          </cell>
        </row>
        <row r="905">
          <cell r="A905" t="str">
            <v>14-055-LFS</v>
          </cell>
          <cell r="B905" t="str">
            <v>DADS</v>
          </cell>
          <cell r="C905" t="str">
            <v>HVAC System Replacement</v>
          </cell>
          <cell r="D905">
            <v>2224.6999999999998</v>
          </cell>
          <cell r="E905">
            <v>2224.6999999999998</v>
          </cell>
          <cell r="F905">
            <v>2224.6999999999998</v>
          </cell>
          <cell r="G905" t="str">
            <v>Legal</v>
          </cell>
          <cell r="H905">
            <v>5</v>
          </cell>
          <cell r="I905" t="str">
            <v>7658</v>
          </cell>
          <cell r="J905" t="str">
            <v>Lufkin State Supported Living Center</v>
          </cell>
        </row>
        <row r="906">
          <cell r="A906" t="str">
            <v>14-055-LFS</v>
          </cell>
          <cell r="B906" t="str">
            <v>DADS</v>
          </cell>
          <cell r="C906" t="str">
            <v>HVAC System Replacement</v>
          </cell>
          <cell r="D906">
            <v>15133.04</v>
          </cell>
          <cell r="E906">
            <v>15133.04</v>
          </cell>
          <cell r="F906">
            <v>15133.04</v>
          </cell>
          <cell r="G906" t="str">
            <v>Agency Admin.</v>
          </cell>
          <cell r="H906">
            <v>6</v>
          </cell>
          <cell r="I906" t="str">
            <v>7658</v>
          </cell>
          <cell r="J906" t="str">
            <v>Lufkin State Supported Living Center</v>
          </cell>
        </row>
        <row r="907">
          <cell r="A907" t="str">
            <v>14-055-LFS</v>
          </cell>
          <cell r="B907" t="str">
            <v>DADS</v>
          </cell>
          <cell r="C907" t="str">
            <v>HVAC System Replacement</v>
          </cell>
          <cell r="D907">
            <v>27395</v>
          </cell>
          <cell r="E907">
            <v>27395</v>
          </cell>
          <cell r="F907">
            <v>8640</v>
          </cell>
          <cell r="G907" t="str">
            <v>Other</v>
          </cell>
          <cell r="H907">
            <v>8</v>
          </cell>
          <cell r="I907" t="str">
            <v>7658</v>
          </cell>
          <cell r="J907" t="str">
            <v>Lufkin State Supported Living Center</v>
          </cell>
        </row>
        <row r="908">
          <cell r="A908" t="str">
            <v>14-055-LFS</v>
          </cell>
          <cell r="B908" t="str">
            <v>DADS</v>
          </cell>
          <cell r="C908" t="str">
            <v>HVAC System Replacement</v>
          </cell>
          <cell r="D908">
            <v>149371.63</v>
          </cell>
          <cell r="E908">
            <v>0</v>
          </cell>
          <cell r="F908">
            <v>0</v>
          </cell>
          <cell r="G908" t="str">
            <v>Contingency</v>
          </cell>
          <cell r="H908">
            <v>9</v>
          </cell>
          <cell r="I908" t="str">
            <v>7658</v>
          </cell>
          <cell r="J908" t="str">
            <v>Lufkin State Supported Living Center</v>
          </cell>
        </row>
        <row r="909">
          <cell r="A909" t="str">
            <v>14-055-LFS</v>
          </cell>
          <cell r="B909" t="str">
            <v>DADS</v>
          </cell>
          <cell r="C909" t="str">
            <v>HVAC System Replacement</v>
          </cell>
          <cell r="D909">
            <v>0</v>
          </cell>
          <cell r="E909">
            <v>0</v>
          </cell>
          <cell r="F909">
            <v>0</v>
          </cell>
          <cell r="G909" t="str">
            <v>Construction</v>
          </cell>
          <cell r="H909">
            <v>1</v>
          </cell>
          <cell r="I909" t="str">
            <v>GR14</v>
          </cell>
          <cell r="J909" t="str">
            <v>Lufkin State Supported Living Center</v>
          </cell>
        </row>
        <row r="910">
          <cell r="A910" t="str">
            <v>14-055-LFS</v>
          </cell>
          <cell r="B910" t="str">
            <v>DADS</v>
          </cell>
          <cell r="C910" t="str">
            <v>HVAC System Replacement</v>
          </cell>
          <cell r="D910">
            <v>14494.35</v>
          </cell>
          <cell r="E910">
            <v>14494.35</v>
          </cell>
          <cell r="F910">
            <v>14494.35</v>
          </cell>
          <cell r="G910" t="str">
            <v>Arch. &amp; Eng.</v>
          </cell>
          <cell r="H910">
            <v>2</v>
          </cell>
          <cell r="I910" t="str">
            <v>GR14</v>
          </cell>
          <cell r="J910" t="str">
            <v>Lufkin State Supported Living Center</v>
          </cell>
        </row>
        <row r="911">
          <cell r="A911" t="str">
            <v>14-055-LFS</v>
          </cell>
          <cell r="B911" t="str">
            <v>DADS</v>
          </cell>
          <cell r="C911" t="str">
            <v>HVAC System Replacement</v>
          </cell>
          <cell r="D911">
            <v>0</v>
          </cell>
          <cell r="E911">
            <v>0</v>
          </cell>
          <cell r="F911">
            <v>0</v>
          </cell>
          <cell r="G911" t="str">
            <v>Site Survey</v>
          </cell>
          <cell r="H911">
            <v>3</v>
          </cell>
          <cell r="I911" t="str">
            <v>GR14</v>
          </cell>
          <cell r="J911" t="str">
            <v>Lufkin State Supported Living Center</v>
          </cell>
        </row>
        <row r="912">
          <cell r="A912" t="str">
            <v>14-055-LFS</v>
          </cell>
          <cell r="B912" t="str">
            <v>DADS</v>
          </cell>
          <cell r="C912" t="str">
            <v>HVAC System Replacement</v>
          </cell>
          <cell r="D912">
            <v>0</v>
          </cell>
          <cell r="E912">
            <v>0</v>
          </cell>
          <cell r="F912">
            <v>0</v>
          </cell>
          <cell r="G912" t="str">
            <v>Testing</v>
          </cell>
          <cell r="H912">
            <v>4</v>
          </cell>
          <cell r="I912" t="str">
            <v>GR14</v>
          </cell>
          <cell r="J912" t="str">
            <v>Lufkin State Supported Living Center</v>
          </cell>
        </row>
        <row r="913">
          <cell r="A913" t="str">
            <v>14-055-LFS</v>
          </cell>
          <cell r="B913" t="str">
            <v>DADS</v>
          </cell>
          <cell r="C913" t="str">
            <v>HVAC System Replacement</v>
          </cell>
          <cell r="D913">
            <v>0</v>
          </cell>
          <cell r="E913">
            <v>0</v>
          </cell>
          <cell r="F913">
            <v>0</v>
          </cell>
          <cell r="G913" t="str">
            <v>Legal</v>
          </cell>
          <cell r="H913">
            <v>5</v>
          </cell>
          <cell r="I913" t="str">
            <v>GR14</v>
          </cell>
          <cell r="J913" t="str">
            <v>Lufkin State Supported Living Center</v>
          </cell>
        </row>
        <row r="914">
          <cell r="A914" t="str">
            <v>14-055-LFS</v>
          </cell>
          <cell r="B914" t="str">
            <v>DADS</v>
          </cell>
          <cell r="C914" t="str">
            <v>HVAC System Replacement</v>
          </cell>
          <cell r="D914">
            <v>5600</v>
          </cell>
          <cell r="E914">
            <v>5600</v>
          </cell>
          <cell r="F914">
            <v>5600</v>
          </cell>
          <cell r="G914" t="str">
            <v>Agency Admin.</v>
          </cell>
          <cell r="H914">
            <v>6</v>
          </cell>
          <cell r="I914" t="str">
            <v>GR14</v>
          </cell>
          <cell r="J914" t="str">
            <v>Lufkin State Supported Living Center</v>
          </cell>
        </row>
        <row r="915">
          <cell r="A915" t="str">
            <v>14-055-LFS</v>
          </cell>
          <cell r="B915" t="str">
            <v>DADS</v>
          </cell>
          <cell r="C915" t="str">
            <v>HVAC System Replacement</v>
          </cell>
          <cell r="D915">
            <v>17120</v>
          </cell>
          <cell r="E915">
            <v>17120</v>
          </cell>
          <cell r="F915">
            <v>17120</v>
          </cell>
          <cell r="G915" t="str">
            <v>Other</v>
          </cell>
          <cell r="H915">
            <v>8</v>
          </cell>
          <cell r="I915" t="str">
            <v>GR14</v>
          </cell>
          <cell r="J915" t="str">
            <v>Lufkin State Supported Living Center</v>
          </cell>
        </row>
        <row r="916">
          <cell r="A916" t="str">
            <v>14-055-LFS</v>
          </cell>
          <cell r="B916" t="str">
            <v>DADS</v>
          </cell>
          <cell r="C916" t="str">
            <v>HVAC System Replacement</v>
          </cell>
          <cell r="D916">
            <v>0</v>
          </cell>
          <cell r="E916">
            <v>0</v>
          </cell>
          <cell r="F916">
            <v>0</v>
          </cell>
          <cell r="G916" t="str">
            <v>Contingency</v>
          </cell>
          <cell r="H916">
            <v>9</v>
          </cell>
          <cell r="I916" t="str">
            <v>GR14</v>
          </cell>
          <cell r="J916" t="str">
            <v>Lufkin State Supported Living Center</v>
          </cell>
        </row>
        <row r="917">
          <cell r="A917" t="str">
            <v>14-054-LFS</v>
          </cell>
          <cell r="B917" t="str">
            <v>DADS</v>
          </cell>
          <cell r="C917" t="str">
            <v>Life Safety and ADA Renovations</v>
          </cell>
          <cell r="D917">
            <v>379975.44</v>
          </cell>
          <cell r="E917">
            <v>379228.39</v>
          </cell>
          <cell r="F917">
            <v>290914.03999999998</v>
          </cell>
          <cell r="G917" t="str">
            <v>Construction</v>
          </cell>
          <cell r="H917">
            <v>1</v>
          </cell>
          <cell r="I917" t="str">
            <v>7658</v>
          </cell>
          <cell r="J917" t="str">
            <v>Lufkin State Supported Living Center</v>
          </cell>
        </row>
        <row r="918">
          <cell r="A918" t="str">
            <v>14-054-LFS</v>
          </cell>
          <cell r="B918" t="str">
            <v>DADS</v>
          </cell>
          <cell r="C918" t="str">
            <v>Life Safety and ADA Renovations</v>
          </cell>
          <cell r="D918">
            <v>48468.2</v>
          </cell>
          <cell r="E918">
            <v>48468.2</v>
          </cell>
          <cell r="F918">
            <v>48468.2</v>
          </cell>
          <cell r="G918" t="str">
            <v>Arch. &amp; Eng.</v>
          </cell>
          <cell r="H918">
            <v>2</v>
          </cell>
          <cell r="I918" t="str">
            <v>7658</v>
          </cell>
          <cell r="J918" t="str">
            <v>Lufkin State Supported Living Center</v>
          </cell>
        </row>
        <row r="919">
          <cell r="A919" t="str">
            <v>14-054-LFS</v>
          </cell>
          <cell r="B919" t="str">
            <v>DADS</v>
          </cell>
          <cell r="C919" t="str">
            <v>Life Safety and ADA Renovations</v>
          </cell>
          <cell r="D919">
            <v>0</v>
          </cell>
          <cell r="E919">
            <v>0</v>
          </cell>
          <cell r="F919">
            <v>0</v>
          </cell>
          <cell r="G919" t="str">
            <v>Testing</v>
          </cell>
          <cell r="H919">
            <v>4</v>
          </cell>
          <cell r="I919" t="str">
            <v>7658</v>
          </cell>
          <cell r="J919" t="str">
            <v>Lufkin State Supported Living Center</v>
          </cell>
        </row>
        <row r="920">
          <cell r="A920" t="str">
            <v>14-054-LFS</v>
          </cell>
          <cell r="B920" t="str">
            <v>DADS</v>
          </cell>
          <cell r="C920" t="str">
            <v>Life Safety and ADA Renovations</v>
          </cell>
          <cell r="D920">
            <v>5529.66</v>
          </cell>
          <cell r="E920">
            <v>5529.66</v>
          </cell>
          <cell r="F920">
            <v>5529.66</v>
          </cell>
          <cell r="G920" t="str">
            <v>Legal</v>
          </cell>
          <cell r="H920">
            <v>5</v>
          </cell>
          <cell r="I920" t="str">
            <v>7658</v>
          </cell>
          <cell r="J920" t="str">
            <v>Lufkin State Supported Living Center</v>
          </cell>
        </row>
        <row r="921">
          <cell r="A921" t="str">
            <v>14-054-LFS</v>
          </cell>
          <cell r="B921" t="str">
            <v>DADS</v>
          </cell>
          <cell r="C921" t="str">
            <v>Life Safety and ADA Renovations</v>
          </cell>
          <cell r="D921">
            <v>32542.19</v>
          </cell>
          <cell r="E921">
            <v>32542.19</v>
          </cell>
          <cell r="F921">
            <v>32542.19</v>
          </cell>
          <cell r="G921" t="str">
            <v>Agency Admin.</v>
          </cell>
          <cell r="H921">
            <v>6</v>
          </cell>
          <cell r="I921" t="str">
            <v>7658</v>
          </cell>
          <cell r="J921" t="str">
            <v>Lufkin State Supported Living Center</v>
          </cell>
        </row>
        <row r="922">
          <cell r="A922" t="str">
            <v>14-054-LFS</v>
          </cell>
          <cell r="B922" t="str">
            <v>DADS</v>
          </cell>
          <cell r="C922" t="str">
            <v>Life Safety and ADA Renovations</v>
          </cell>
          <cell r="D922">
            <v>0</v>
          </cell>
          <cell r="E922">
            <v>0</v>
          </cell>
          <cell r="F922">
            <v>0</v>
          </cell>
          <cell r="G922" t="str">
            <v>Furniture &amp; Equipment</v>
          </cell>
          <cell r="H922">
            <v>7</v>
          </cell>
          <cell r="I922" t="str">
            <v>7658</v>
          </cell>
          <cell r="J922" t="str">
            <v>Lufkin State Supported Living Center</v>
          </cell>
        </row>
        <row r="923">
          <cell r="A923" t="str">
            <v>14-054-LFS</v>
          </cell>
          <cell r="B923" t="str">
            <v>DADS</v>
          </cell>
          <cell r="C923" t="str">
            <v>Life Safety and ADA Renovations</v>
          </cell>
          <cell r="D923">
            <v>1896.95</v>
          </cell>
          <cell r="E923">
            <v>0</v>
          </cell>
          <cell r="F923">
            <v>0</v>
          </cell>
          <cell r="G923" t="str">
            <v>Contingency</v>
          </cell>
          <cell r="H923">
            <v>9</v>
          </cell>
          <cell r="I923" t="str">
            <v>7658</v>
          </cell>
          <cell r="J923" t="str">
            <v>Lufkin State Supported Living Center</v>
          </cell>
        </row>
        <row r="924">
          <cell r="A924" t="str">
            <v>14-054-LFS</v>
          </cell>
          <cell r="B924" t="str">
            <v>HHSC</v>
          </cell>
          <cell r="C924" t="str">
            <v>Life Safety and ADA Renovations</v>
          </cell>
          <cell r="D924">
            <v>0</v>
          </cell>
          <cell r="E924">
            <v>0</v>
          </cell>
          <cell r="F924">
            <v>0</v>
          </cell>
          <cell r="G924" t="str">
            <v>Construction</v>
          </cell>
          <cell r="H924">
            <v>1</v>
          </cell>
          <cell r="I924" t="str">
            <v>ESF18A</v>
          </cell>
          <cell r="J924" t="str">
            <v>Lufkin State Supported Living Center</v>
          </cell>
        </row>
        <row r="925">
          <cell r="A925" t="str">
            <v>14-054-LFS</v>
          </cell>
          <cell r="B925" t="str">
            <v>HHSC</v>
          </cell>
          <cell r="C925" t="str">
            <v>Life Safety and ADA Renovations</v>
          </cell>
          <cell r="D925">
            <v>16500</v>
          </cell>
          <cell r="E925">
            <v>16500</v>
          </cell>
          <cell r="F925">
            <v>10038.790000000001</v>
          </cell>
          <cell r="G925" t="str">
            <v>Arch. &amp; Eng.</v>
          </cell>
          <cell r="H925">
            <v>2</v>
          </cell>
          <cell r="I925" t="str">
            <v>ESF18A</v>
          </cell>
          <cell r="J925" t="str">
            <v>Lufkin State Supported Living Center</v>
          </cell>
        </row>
        <row r="926">
          <cell r="A926" t="str">
            <v>14-054-LFS</v>
          </cell>
          <cell r="B926" t="str">
            <v>HHSC</v>
          </cell>
          <cell r="C926" t="str">
            <v>Life Safety and ADA Renovations</v>
          </cell>
          <cell r="D926">
            <v>14270.49</v>
          </cell>
          <cell r="E926">
            <v>0</v>
          </cell>
          <cell r="F926">
            <v>0</v>
          </cell>
          <cell r="G926" t="str">
            <v>Contingency</v>
          </cell>
          <cell r="H926">
            <v>9</v>
          </cell>
          <cell r="I926" t="str">
            <v>ESF18A</v>
          </cell>
          <cell r="J926" t="str">
            <v>Lufkin State Supported Living Center</v>
          </cell>
        </row>
        <row r="927">
          <cell r="A927" t="str">
            <v>14-054-LFS</v>
          </cell>
          <cell r="B927" t="str">
            <v>DADS</v>
          </cell>
          <cell r="C927" t="str">
            <v>Life Safety and ADA Renovations</v>
          </cell>
          <cell r="D927">
            <v>0</v>
          </cell>
          <cell r="E927">
            <v>0</v>
          </cell>
          <cell r="F927">
            <v>0</v>
          </cell>
          <cell r="G927" t="str">
            <v>Construction</v>
          </cell>
          <cell r="H927">
            <v>1</v>
          </cell>
          <cell r="I927" t="str">
            <v>GR14</v>
          </cell>
          <cell r="J927" t="str">
            <v>Lufkin State Supported Living Center</v>
          </cell>
        </row>
        <row r="928">
          <cell r="A928" t="str">
            <v>14-054-LFS</v>
          </cell>
          <cell r="B928" t="str">
            <v>DADS</v>
          </cell>
          <cell r="C928" t="str">
            <v>Life Safety and ADA Renovations</v>
          </cell>
          <cell r="D928">
            <v>0</v>
          </cell>
          <cell r="E928">
            <v>0</v>
          </cell>
          <cell r="F928">
            <v>0</v>
          </cell>
          <cell r="G928" t="str">
            <v>Arch. &amp; Eng.</v>
          </cell>
          <cell r="H928">
            <v>2</v>
          </cell>
          <cell r="I928" t="str">
            <v>GR14</v>
          </cell>
          <cell r="J928" t="str">
            <v>Lufkin State Supported Living Center</v>
          </cell>
        </row>
        <row r="929">
          <cell r="A929" t="str">
            <v>14-054-LFS</v>
          </cell>
          <cell r="B929" t="str">
            <v>DADS</v>
          </cell>
          <cell r="C929" t="str">
            <v>Life Safety and ADA Renovations</v>
          </cell>
          <cell r="D929">
            <v>175</v>
          </cell>
          <cell r="E929">
            <v>175</v>
          </cell>
          <cell r="F929">
            <v>175</v>
          </cell>
          <cell r="G929" t="str">
            <v>Legal</v>
          </cell>
          <cell r="H929">
            <v>5</v>
          </cell>
          <cell r="I929" t="str">
            <v>GR14</v>
          </cell>
          <cell r="J929" t="str">
            <v>Lufkin State Supported Living Center</v>
          </cell>
        </row>
        <row r="930">
          <cell r="A930" t="str">
            <v>14-054-LFS</v>
          </cell>
          <cell r="B930" t="str">
            <v>DADS</v>
          </cell>
          <cell r="C930" t="str">
            <v>Life Safety and ADA Renovations</v>
          </cell>
          <cell r="D930">
            <v>0</v>
          </cell>
          <cell r="E930">
            <v>0</v>
          </cell>
          <cell r="F930">
            <v>0</v>
          </cell>
          <cell r="G930" t="str">
            <v>Agency Admin.</v>
          </cell>
          <cell r="H930">
            <v>6</v>
          </cell>
          <cell r="I930" t="str">
            <v>GR14</v>
          </cell>
          <cell r="J930" t="str">
            <v>Lufkin State Supported Living Center</v>
          </cell>
        </row>
        <row r="931">
          <cell r="A931" t="str">
            <v>14-054-LFS</v>
          </cell>
          <cell r="B931" t="str">
            <v>DADS</v>
          </cell>
          <cell r="C931" t="str">
            <v>Life Safety and ADA Renovations</v>
          </cell>
          <cell r="D931">
            <v>0</v>
          </cell>
          <cell r="E931">
            <v>0</v>
          </cell>
          <cell r="F931">
            <v>0</v>
          </cell>
          <cell r="G931" t="str">
            <v>Contingency</v>
          </cell>
          <cell r="H931">
            <v>9</v>
          </cell>
          <cell r="I931" t="str">
            <v>GR14</v>
          </cell>
          <cell r="J931" t="str">
            <v>Lufkin State Supported Living Center</v>
          </cell>
        </row>
        <row r="932">
          <cell r="A932" t="str">
            <v>14-054-LFS</v>
          </cell>
          <cell r="B932" t="str">
            <v>DADS</v>
          </cell>
          <cell r="C932" t="str">
            <v>Life Safety and ADA Renovations</v>
          </cell>
          <cell r="D932">
            <v>138000</v>
          </cell>
          <cell r="E932">
            <v>138000</v>
          </cell>
          <cell r="F932">
            <v>98911.28</v>
          </cell>
          <cell r="G932" t="str">
            <v>Construction</v>
          </cell>
          <cell r="H932">
            <v>1</v>
          </cell>
          <cell r="I932" t="str">
            <v>GR16</v>
          </cell>
          <cell r="J932" t="str">
            <v>Lufkin State Supported Living Center</v>
          </cell>
        </row>
        <row r="933">
          <cell r="A933" t="str">
            <v>14-054-LFS</v>
          </cell>
          <cell r="B933" t="str">
            <v>DADS</v>
          </cell>
          <cell r="C933" t="str">
            <v>Life Safety and ADA Renovations</v>
          </cell>
          <cell r="D933">
            <v>6178.88</v>
          </cell>
          <cell r="E933">
            <v>6178.88</v>
          </cell>
          <cell r="F933">
            <v>6178.88</v>
          </cell>
          <cell r="G933" t="str">
            <v>Arch. &amp; Eng.</v>
          </cell>
          <cell r="H933">
            <v>2</v>
          </cell>
          <cell r="I933" t="str">
            <v>GR16</v>
          </cell>
          <cell r="J933" t="str">
            <v>Lufkin State Supported Living Center</v>
          </cell>
        </row>
        <row r="934">
          <cell r="A934" t="str">
            <v>14-053-LSS</v>
          </cell>
          <cell r="B934" t="str">
            <v>DADS</v>
          </cell>
          <cell r="C934" t="str">
            <v>HVAC System Renovation &amp; Emerg. Generator Replacement</v>
          </cell>
          <cell r="D934">
            <v>100000</v>
          </cell>
          <cell r="E934">
            <v>20199.61</v>
          </cell>
          <cell r="F934">
            <v>20199.61</v>
          </cell>
          <cell r="G934" t="str">
            <v>Construction</v>
          </cell>
          <cell r="H934">
            <v>1</v>
          </cell>
          <cell r="I934" t="str">
            <v>7658</v>
          </cell>
          <cell r="J934" t="str">
            <v>Lubbock State Supported Living Center</v>
          </cell>
        </row>
        <row r="935">
          <cell r="A935" t="str">
            <v>14-053-LSS</v>
          </cell>
          <cell r="B935" t="str">
            <v>DADS</v>
          </cell>
          <cell r="C935" t="str">
            <v>HVAC System Renovation &amp; Emerg. Generator Replacement</v>
          </cell>
          <cell r="D935">
            <v>36489.370000000003</v>
          </cell>
          <cell r="E935">
            <v>36489.370000000003</v>
          </cell>
          <cell r="F935">
            <v>23401.43</v>
          </cell>
          <cell r="G935" t="str">
            <v>Arch. &amp; Eng.</v>
          </cell>
          <cell r="H935">
            <v>2</v>
          </cell>
          <cell r="I935" t="str">
            <v>7658</v>
          </cell>
          <cell r="J935" t="str">
            <v>Lubbock State Supported Living Center</v>
          </cell>
        </row>
        <row r="936">
          <cell r="A936" t="str">
            <v>14-053-LSS</v>
          </cell>
          <cell r="B936" t="str">
            <v>DADS</v>
          </cell>
          <cell r="C936" t="str">
            <v>HVAC System Renovation &amp; Emerg. Generator Replacement</v>
          </cell>
          <cell r="D936">
            <v>466.4</v>
          </cell>
          <cell r="E936">
            <v>466.4</v>
          </cell>
          <cell r="F936">
            <v>466.4</v>
          </cell>
          <cell r="G936" t="str">
            <v>Legal</v>
          </cell>
          <cell r="H936">
            <v>5</v>
          </cell>
          <cell r="I936" t="str">
            <v>7658</v>
          </cell>
          <cell r="J936" t="str">
            <v>Lubbock State Supported Living Center</v>
          </cell>
        </row>
        <row r="937">
          <cell r="A937" t="str">
            <v>14-053-LSS</v>
          </cell>
          <cell r="B937" t="str">
            <v>DADS</v>
          </cell>
          <cell r="C937" t="str">
            <v>HVAC System Renovation &amp; Emerg. Generator Replacement</v>
          </cell>
          <cell r="D937">
            <v>102575.06</v>
          </cell>
          <cell r="E937">
            <v>102575.06</v>
          </cell>
          <cell r="F937">
            <v>102575.06</v>
          </cell>
          <cell r="G937" t="str">
            <v>Agency Admin.</v>
          </cell>
          <cell r="H937">
            <v>6</v>
          </cell>
          <cell r="I937" t="str">
            <v>7658</v>
          </cell>
          <cell r="J937" t="str">
            <v>Lubbock State Supported Living Center</v>
          </cell>
        </row>
        <row r="938">
          <cell r="A938" t="str">
            <v>14-053-LSS</v>
          </cell>
          <cell r="B938" t="str">
            <v>DADS</v>
          </cell>
          <cell r="C938" t="str">
            <v>HVAC System Renovation &amp; Emerg. Generator Replacement</v>
          </cell>
          <cell r="D938">
            <v>51585</v>
          </cell>
          <cell r="E938">
            <v>51585</v>
          </cell>
          <cell r="F938">
            <v>51585</v>
          </cell>
          <cell r="G938" t="str">
            <v>Other</v>
          </cell>
          <cell r="H938">
            <v>8</v>
          </cell>
          <cell r="I938" t="str">
            <v>7658</v>
          </cell>
          <cell r="J938" t="str">
            <v>Lubbock State Supported Living Center</v>
          </cell>
        </row>
        <row r="939">
          <cell r="A939" t="str">
            <v>14-053-LSS</v>
          </cell>
          <cell r="B939" t="str">
            <v>DADS</v>
          </cell>
          <cell r="C939" t="str">
            <v>HVAC System Renovation &amp; Emerg. Generator Replacement</v>
          </cell>
          <cell r="D939">
            <v>59426.43</v>
          </cell>
          <cell r="E939">
            <v>0</v>
          </cell>
          <cell r="F939">
            <v>0</v>
          </cell>
          <cell r="G939" t="str">
            <v>Contingency</v>
          </cell>
          <cell r="H939">
            <v>9</v>
          </cell>
          <cell r="I939" t="str">
            <v>7658</v>
          </cell>
          <cell r="J939" t="str">
            <v>Lubbock State Supported Living Center</v>
          </cell>
        </row>
        <row r="940">
          <cell r="A940" t="str">
            <v>14-053-LSS</v>
          </cell>
          <cell r="B940" t="str">
            <v>DADS</v>
          </cell>
          <cell r="C940" t="str">
            <v>HVAC System Renovation &amp; Emerg. Generator Replacement</v>
          </cell>
          <cell r="D940">
            <v>1170900</v>
          </cell>
          <cell r="E940">
            <v>1170900</v>
          </cell>
          <cell r="F940">
            <v>1170900</v>
          </cell>
          <cell r="G940" t="str">
            <v>Construction</v>
          </cell>
          <cell r="H940">
            <v>1</v>
          </cell>
          <cell r="I940" t="str">
            <v>GR14</v>
          </cell>
          <cell r="J940" t="str">
            <v>Lubbock State Supported Living Center</v>
          </cell>
        </row>
        <row r="941">
          <cell r="A941" t="str">
            <v>14-053-LSS</v>
          </cell>
          <cell r="B941" t="str">
            <v>DADS</v>
          </cell>
          <cell r="C941" t="str">
            <v>HVAC System Renovation &amp; Emerg. Generator Replacement</v>
          </cell>
          <cell r="D941">
            <v>64877.8</v>
          </cell>
          <cell r="E941">
            <v>64877.8</v>
          </cell>
          <cell r="F941">
            <v>64877.8</v>
          </cell>
          <cell r="G941" t="str">
            <v>Arch. &amp; Eng.</v>
          </cell>
          <cell r="H941">
            <v>2</v>
          </cell>
          <cell r="I941" t="str">
            <v>GR14</v>
          </cell>
          <cell r="J941" t="str">
            <v>Lubbock State Supported Living Center</v>
          </cell>
        </row>
        <row r="942">
          <cell r="A942" t="str">
            <v>14-053-LSS</v>
          </cell>
          <cell r="B942" t="str">
            <v>DADS</v>
          </cell>
          <cell r="C942" t="str">
            <v>HVAC System Renovation &amp; Emerg. Generator Replacement</v>
          </cell>
          <cell r="D942">
            <v>17866</v>
          </cell>
          <cell r="E942">
            <v>17866</v>
          </cell>
          <cell r="F942">
            <v>17866</v>
          </cell>
          <cell r="G942" t="str">
            <v>Site Survey</v>
          </cell>
          <cell r="H942">
            <v>3</v>
          </cell>
          <cell r="I942" t="str">
            <v>GR14</v>
          </cell>
          <cell r="J942" t="str">
            <v>Lubbock State Supported Living Center</v>
          </cell>
        </row>
        <row r="943">
          <cell r="A943" t="str">
            <v>14-053-LSS</v>
          </cell>
          <cell r="B943" t="str">
            <v>DADS</v>
          </cell>
          <cell r="C943" t="str">
            <v>HVAC System Renovation &amp; Emerg. Generator Replacement</v>
          </cell>
          <cell r="D943">
            <v>0</v>
          </cell>
          <cell r="E943">
            <v>0</v>
          </cell>
          <cell r="F943">
            <v>0</v>
          </cell>
          <cell r="G943" t="str">
            <v>Testing</v>
          </cell>
          <cell r="H943">
            <v>4</v>
          </cell>
          <cell r="I943" t="str">
            <v>GR14</v>
          </cell>
          <cell r="J943" t="str">
            <v>Lubbock State Supported Living Center</v>
          </cell>
        </row>
        <row r="944">
          <cell r="A944" t="str">
            <v>14-053-LSS</v>
          </cell>
          <cell r="B944" t="str">
            <v>DADS</v>
          </cell>
          <cell r="C944" t="str">
            <v>HVAC System Renovation &amp; Emerg. Generator Replacement</v>
          </cell>
          <cell r="D944">
            <v>398.94</v>
          </cell>
          <cell r="E944">
            <v>398.94</v>
          </cell>
          <cell r="F944">
            <v>398.94</v>
          </cell>
          <cell r="G944" t="str">
            <v>Legal</v>
          </cell>
          <cell r="H944">
            <v>5</v>
          </cell>
          <cell r="I944" t="str">
            <v>GR14</v>
          </cell>
          <cell r="J944" t="str">
            <v>Lubbock State Supported Living Center</v>
          </cell>
        </row>
        <row r="945">
          <cell r="A945" t="str">
            <v>14-053-LSS</v>
          </cell>
          <cell r="B945" t="str">
            <v>DADS</v>
          </cell>
          <cell r="C945" t="str">
            <v>HVAC System Renovation &amp; Emerg. Generator Replacement</v>
          </cell>
          <cell r="D945">
            <v>0</v>
          </cell>
          <cell r="E945">
            <v>0</v>
          </cell>
          <cell r="F945">
            <v>0</v>
          </cell>
          <cell r="G945" t="str">
            <v>Other</v>
          </cell>
          <cell r="H945">
            <v>8</v>
          </cell>
          <cell r="I945" t="str">
            <v>GR14</v>
          </cell>
          <cell r="J945" t="str">
            <v>Lubbock State Supported Living Center</v>
          </cell>
        </row>
        <row r="946">
          <cell r="A946" t="str">
            <v>14-052-ESC</v>
          </cell>
          <cell r="B946" t="str">
            <v>DADS</v>
          </cell>
          <cell r="C946" t="str">
            <v>Roof Repairs &amp; Replacements</v>
          </cell>
          <cell r="D946">
            <v>0</v>
          </cell>
          <cell r="E946">
            <v>0</v>
          </cell>
          <cell r="F946">
            <v>0</v>
          </cell>
          <cell r="G946" t="str">
            <v>Construction</v>
          </cell>
          <cell r="H946">
            <v>1</v>
          </cell>
          <cell r="I946" t="str">
            <v>7658</v>
          </cell>
          <cell r="J946" t="str">
            <v>El Paso State Supported Living Center</v>
          </cell>
        </row>
        <row r="947">
          <cell r="A947" t="str">
            <v>14-052-ESC</v>
          </cell>
          <cell r="B947" t="str">
            <v>DADS</v>
          </cell>
          <cell r="C947" t="str">
            <v>Roof Repairs &amp; Replacements</v>
          </cell>
          <cell r="D947">
            <v>15473.02</v>
          </cell>
          <cell r="E947">
            <v>15473.02</v>
          </cell>
          <cell r="F947">
            <v>15473.02</v>
          </cell>
          <cell r="G947" t="str">
            <v>Arch. &amp; Eng.</v>
          </cell>
          <cell r="H947">
            <v>2</v>
          </cell>
          <cell r="I947" t="str">
            <v>7658</v>
          </cell>
          <cell r="J947" t="str">
            <v>El Paso State Supported Living Center</v>
          </cell>
        </row>
        <row r="948">
          <cell r="A948" t="str">
            <v>14-052-ESC</v>
          </cell>
          <cell r="B948" t="str">
            <v>DADS</v>
          </cell>
          <cell r="C948" t="str">
            <v>Roof Repairs &amp; Replacements</v>
          </cell>
          <cell r="D948">
            <v>45000</v>
          </cell>
          <cell r="E948">
            <v>45000</v>
          </cell>
          <cell r="F948">
            <v>45000</v>
          </cell>
          <cell r="G948" t="str">
            <v>Agency Admin.</v>
          </cell>
          <cell r="H948">
            <v>6</v>
          </cell>
          <cell r="I948" t="str">
            <v>7658</v>
          </cell>
          <cell r="J948" t="str">
            <v>El Paso State Supported Living Center</v>
          </cell>
        </row>
        <row r="949">
          <cell r="A949" t="str">
            <v>14-052-ESC</v>
          </cell>
          <cell r="B949" t="str">
            <v>DADS</v>
          </cell>
          <cell r="C949" t="str">
            <v>Roof Repairs &amp; Replacements</v>
          </cell>
          <cell r="D949">
            <v>3060.61</v>
          </cell>
          <cell r="E949">
            <v>3060.61</v>
          </cell>
          <cell r="F949">
            <v>3060.61</v>
          </cell>
          <cell r="G949" t="str">
            <v>Other</v>
          </cell>
          <cell r="H949">
            <v>8</v>
          </cell>
          <cell r="I949" t="str">
            <v>7658</v>
          </cell>
          <cell r="J949" t="str">
            <v>El Paso State Supported Living Center</v>
          </cell>
        </row>
        <row r="950">
          <cell r="A950" t="str">
            <v>14-052-ESC</v>
          </cell>
          <cell r="B950" t="str">
            <v>DADS</v>
          </cell>
          <cell r="C950" t="str">
            <v>Roof Repairs &amp; Replacements</v>
          </cell>
          <cell r="D950">
            <v>0</v>
          </cell>
          <cell r="E950">
            <v>0</v>
          </cell>
          <cell r="F950">
            <v>0</v>
          </cell>
          <cell r="G950" t="str">
            <v>Contingency</v>
          </cell>
          <cell r="H950">
            <v>9</v>
          </cell>
          <cell r="I950" t="str">
            <v>7658</v>
          </cell>
          <cell r="J950" t="str">
            <v>El Paso State Supported Living Center</v>
          </cell>
        </row>
        <row r="951">
          <cell r="A951" t="str">
            <v>14-052-ESC</v>
          </cell>
          <cell r="B951" t="str">
            <v>DADS</v>
          </cell>
          <cell r="C951" t="str">
            <v>Roof Repairs &amp; Replacements</v>
          </cell>
          <cell r="D951">
            <v>539145</v>
          </cell>
          <cell r="E951">
            <v>513945</v>
          </cell>
          <cell r="F951">
            <v>513945</v>
          </cell>
          <cell r="G951" t="str">
            <v>Construction</v>
          </cell>
          <cell r="H951">
            <v>1</v>
          </cell>
          <cell r="I951" t="str">
            <v>GR14</v>
          </cell>
          <cell r="J951" t="str">
            <v>El Paso State Supported Living Center</v>
          </cell>
        </row>
        <row r="952">
          <cell r="A952" t="str">
            <v>14-052-ESC</v>
          </cell>
          <cell r="B952" t="str">
            <v>DADS</v>
          </cell>
          <cell r="C952" t="str">
            <v>Roof Repairs &amp; Replacements</v>
          </cell>
          <cell r="D952">
            <v>30489.09</v>
          </cell>
          <cell r="E952">
            <v>30489.09</v>
          </cell>
          <cell r="F952">
            <v>30489.09</v>
          </cell>
          <cell r="G952" t="str">
            <v>Arch. &amp; Eng.</v>
          </cell>
          <cell r="H952">
            <v>2</v>
          </cell>
          <cell r="I952" t="str">
            <v>GR14</v>
          </cell>
          <cell r="J952" t="str">
            <v>El Paso State Supported Living Center</v>
          </cell>
        </row>
        <row r="953">
          <cell r="A953" t="str">
            <v>14-052-ESC</v>
          </cell>
          <cell r="B953" t="str">
            <v>DADS</v>
          </cell>
          <cell r="C953" t="str">
            <v>Roof Repairs &amp; Replacements</v>
          </cell>
          <cell r="D953">
            <v>1531.4</v>
          </cell>
          <cell r="E953">
            <v>1531.4</v>
          </cell>
          <cell r="F953">
            <v>1531.4</v>
          </cell>
          <cell r="G953" t="str">
            <v>Legal</v>
          </cell>
          <cell r="H953">
            <v>5</v>
          </cell>
          <cell r="I953" t="str">
            <v>GR14</v>
          </cell>
          <cell r="J953" t="str">
            <v>El Paso State Supported Living Center</v>
          </cell>
        </row>
        <row r="954">
          <cell r="A954" t="str">
            <v>14-052-ESC</v>
          </cell>
          <cell r="B954" t="str">
            <v>DADS</v>
          </cell>
          <cell r="C954" t="str">
            <v>Roof Repairs &amp; Replacements</v>
          </cell>
          <cell r="D954">
            <v>0</v>
          </cell>
          <cell r="E954">
            <v>0</v>
          </cell>
          <cell r="F954">
            <v>0</v>
          </cell>
          <cell r="G954" t="str">
            <v>Other</v>
          </cell>
          <cell r="H954">
            <v>8</v>
          </cell>
          <cell r="I954" t="str">
            <v>GR14</v>
          </cell>
          <cell r="J954" t="str">
            <v>El Paso State Supported Living Center</v>
          </cell>
        </row>
        <row r="955">
          <cell r="A955" t="str">
            <v>14-051-ESC</v>
          </cell>
          <cell r="B955" t="str">
            <v>DADS</v>
          </cell>
          <cell r="C955" t="str">
            <v>Bathroom Renovation to Meet ADA</v>
          </cell>
          <cell r="D955">
            <v>0</v>
          </cell>
          <cell r="E955">
            <v>0</v>
          </cell>
          <cell r="F955">
            <v>0</v>
          </cell>
          <cell r="G955" t="str">
            <v>Construction</v>
          </cell>
          <cell r="H955">
            <v>1</v>
          </cell>
          <cell r="I955" t="str">
            <v>7644</v>
          </cell>
          <cell r="J955" t="str">
            <v>El Paso State Supported Living Center</v>
          </cell>
        </row>
        <row r="956">
          <cell r="A956" t="str">
            <v>14-051-ESC</v>
          </cell>
          <cell r="B956" t="str">
            <v>DADS</v>
          </cell>
          <cell r="C956" t="str">
            <v>Bathroom Renovation to Meet ADA</v>
          </cell>
          <cell r="D956">
            <v>135480.81</v>
          </cell>
          <cell r="E956">
            <v>129370.16</v>
          </cell>
          <cell r="F956">
            <v>70651.649999999994</v>
          </cell>
          <cell r="G956" t="str">
            <v>Construction</v>
          </cell>
          <cell r="H956">
            <v>1</v>
          </cell>
          <cell r="I956" t="str">
            <v>7658</v>
          </cell>
          <cell r="J956" t="str">
            <v>El Paso State Supported Living Center</v>
          </cell>
        </row>
        <row r="957">
          <cell r="A957" t="str">
            <v>14-051-ESC</v>
          </cell>
          <cell r="B957" t="str">
            <v>DADS</v>
          </cell>
          <cell r="C957" t="str">
            <v>Bathroom Renovation to Meet ADA</v>
          </cell>
          <cell r="D957">
            <v>49494.9</v>
          </cell>
          <cell r="E957">
            <v>47494.3</v>
          </cell>
          <cell r="F957">
            <v>43195.54</v>
          </cell>
          <cell r="G957" t="str">
            <v>Arch. &amp; Eng.</v>
          </cell>
          <cell r="H957">
            <v>2</v>
          </cell>
          <cell r="I957" t="str">
            <v>7658</v>
          </cell>
          <cell r="J957" t="str">
            <v>El Paso State Supported Living Center</v>
          </cell>
        </row>
        <row r="958">
          <cell r="A958" t="str">
            <v>14-051-ESC</v>
          </cell>
          <cell r="B958" t="str">
            <v>DADS</v>
          </cell>
          <cell r="C958" t="str">
            <v>Bathroom Renovation to Meet ADA</v>
          </cell>
          <cell r="D958">
            <v>2556.0300000000002</v>
          </cell>
          <cell r="E958">
            <v>2556.0300000000002</v>
          </cell>
          <cell r="F958">
            <v>1401.03</v>
          </cell>
          <cell r="G958" t="str">
            <v>Legal</v>
          </cell>
          <cell r="H958">
            <v>5</v>
          </cell>
          <cell r="I958" t="str">
            <v>7658</v>
          </cell>
          <cell r="J958" t="str">
            <v>El Paso State Supported Living Center</v>
          </cell>
        </row>
        <row r="959">
          <cell r="A959" t="str">
            <v>14-051-ESC</v>
          </cell>
          <cell r="B959" t="str">
            <v>DADS</v>
          </cell>
          <cell r="C959" t="str">
            <v>Bathroom Renovation to Meet ADA</v>
          </cell>
          <cell r="D959">
            <v>95889.35</v>
          </cell>
          <cell r="E959">
            <v>95889.35</v>
          </cell>
          <cell r="F959">
            <v>95889.35</v>
          </cell>
          <cell r="G959" t="str">
            <v>Agency Admin.</v>
          </cell>
          <cell r="H959">
            <v>6</v>
          </cell>
          <cell r="I959" t="str">
            <v>7658</v>
          </cell>
          <cell r="J959" t="str">
            <v>El Paso State Supported Living Center</v>
          </cell>
        </row>
        <row r="960">
          <cell r="A960" t="str">
            <v>14-051-ESC</v>
          </cell>
          <cell r="B960" t="str">
            <v>DADS</v>
          </cell>
          <cell r="C960" t="str">
            <v>Bathroom Renovation to Meet ADA</v>
          </cell>
          <cell r="D960">
            <v>0</v>
          </cell>
          <cell r="E960">
            <v>0</v>
          </cell>
          <cell r="F960">
            <v>0</v>
          </cell>
          <cell r="G960" t="str">
            <v>Other</v>
          </cell>
          <cell r="H960">
            <v>8</v>
          </cell>
          <cell r="I960" t="str">
            <v>7658</v>
          </cell>
          <cell r="J960" t="str">
            <v>El Paso State Supported Living Center</v>
          </cell>
        </row>
        <row r="961">
          <cell r="A961" t="str">
            <v>14-051-ESC</v>
          </cell>
          <cell r="B961" t="str">
            <v>DADS</v>
          </cell>
          <cell r="C961" t="str">
            <v>Bathroom Renovation to Meet ADA</v>
          </cell>
          <cell r="D961">
            <v>0</v>
          </cell>
          <cell r="E961">
            <v>0</v>
          </cell>
          <cell r="F961">
            <v>0</v>
          </cell>
          <cell r="G961" t="str">
            <v>Contingency</v>
          </cell>
          <cell r="H961">
            <v>9</v>
          </cell>
          <cell r="I961" t="str">
            <v>7658</v>
          </cell>
          <cell r="J961" t="str">
            <v>El Paso State Supported Living Center</v>
          </cell>
        </row>
        <row r="962">
          <cell r="A962" t="str">
            <v>14-051-ESC</v>
          </cell>
          <cell r="B962" t="str">
            <v>DADS</v>
          </cell>
          <cell r="C962" t="str">
            <v>Bathroom Renovation to Meet ADA</v>
          </cell>
          <cell r="D962">
            <v>1045000</v>
          </cell>
          <cell r="E962">
            <v>1045000</v>
          </cell>
          <cell r="F962">
            <v>1045000</v>
          </cell>
          <cell r="G962" t="str">
            <v>Construction</v>
          </cell>
          <cell r="H962">
            <v>1</v>
          </cell>
          <cell r="I962" t="str">
            <v>GR14</v>
          </cell>
          <cell r="J962" t="str">
            <v>El Paso State Supported Living Center</v>
          </cell>
        </row>
        <row r="963">
          <cell r="A963" t="str">
            <v>14-051-ESC</v>
          </cell>
          <cell r="B963" t="str">
            <v>DADS</v>
          </cell>
          <cell r="C963" t="str">
            <v>Bathroom Renovation to Meet ADA</v>
          </cell>
          <cell r="D963">
            <v>41139.910000000003</v>
          </cell>
          <cell r="E963">
            <v>41139.910000000003</v>
          </cell>
          <cell r="F963">
            <v>41139.910000000003</v>
          </cell>
          <cell r="G963" t="str">
            <v>Arch. &amp; Eng.</v>
          </cell>
          <cell r="H963">
            <v>2</v>
          </cell>
          <cell r="I963" t="str">
            <v>GR14</v>
          </cell>
          <cell r="J963" t="str">
            <v>El Paso State Supported Living Center</v>
          </cell>
        </row>
        <row r="964">
          <cell r="A964" t="str">
            <v>14-051-ESC</v>
          </cell>
          <cell r="B964" t="str">
            <v>DADS</v>
          </cell>
          <cell r="C964" t="str">
            <v>Bathroom Renovation to Meet ADA</v>
          </cell>
          <cell r="D964">
            <v>8100</v>
          </cell>
          <cell r="E964">
            <v>8100</v>
          </cell>
          <cell r="F964">
            <v>8100</v>
          </cell>
          <cell r="G964" t="str">
            <v>Site Survey</v>
          </cell>
          <cell r="H964">
            <v>3</v>
          </cell>
          <cell r="I964" t="str">
            <v>GR14</v>
          </cell>
          <cell r="J964" t="str">
            <v>El Paso State Supported Living Center</v>
          </cell>
        </row>
        <row r="965">
          <cell r="A965" t="str">
            <v>14-051-ESC</v>
          </cell>
          <cell r="B965" t="str">
            <v>DADS</v>
          </cell>
          <cell r="C965" t="str">
            <v>Bathroom Renovation to Meet ADA</v>
          </cell>
          <cell r="D965">
            <v>0</v>
          </cell>
          <cell r="E965">
            <v>0</v>
          </cell>
          <cell r="F965">
            <v>0</v>
          </cell>
          <cell r="G965" t="str">
            <v>Testing</v>
          </cell>
          <cell r="H965">
            <v>4</v>
          </cell>
          <cell r="I965" t="str">
            <v>GR14</v>
          </cell>
          <cell r="J965" t="str">
            <v>El Paso State Supported Living Center</v>
          </cell>
        </row>
        <row r="966">
          <cell r="A966" t="str">
            <v>14-051-ESC</v>
          </cell>
          <cell r="B966" t="str">
            <v>DADS</v>
          </cell>
          <cell r="C966" t="str">
            <v>Bathroom Renovation to Meet ADA</v>
          </cell>
          <cell r="D966">
            <v>0</v>
          </cell>
          <cell r="E966">
            <v>0</v>
          </cell>
          <cell r="F966">
            <v>0</v>
          </cell>
          <cell r="G966" t="str">
            <v>Other</v>
          </cell>
          <cell r="H966">
            <v>8</v>
          </cell>
          <cell r="I966" t="str">
            <v>GR14</v>
          </cell>
          <cell r="J966" t="str">
            <v>El Paso State Supported Living Center</v>
          </cell>
        </row>
        <row r="967">
          <cell r="A967" t="str">
            <v>14-050-DSS</v>
          </cell>
          <cell r="B967" t="str">
            <v>DADS</v>
          </cell>
          <cell r="C967" t="str">
            <v>Roof Repairs &amp; Replacements</v>
          </cell>
          <cell r="D967">
            <v>0</v>
          </cell>
          <cell r="E967">
            <v>0</v>
          </cell>
          <cell r="F967">
            <v>0</v>
          </cell>
          <cell r="G967" t="str">
            <v>Construction</v>
          </cell>
          <cell r="H967">
            <v>1</v>
          </cell>
          <cell r="I967" t="str">
            <v>7658</v>
          </cell>
          <cell r="J967" t="str">
            <v>Denton State Supported Living Center</v>
          </cell>
        </row>
        <row r="968">
          <cell r="A968" t="str">
            <v>14-050-DSS</v>
          </cell>
          <cell r="B968" t="str">
            <v>DADS</v>
          </cell>
          <cell r="C968" t="str">
            <v>Roof Repairs &amp; Replacements</v>
          </cell>
          <cell r="D968">
            <v>7983.7</v>
          </cell>
          <cell r="E968">
            <v>7983.7</v>
          </cell>
          <cell r="F968">
            <v>7983.7</v>
          </cell>
          <cell r="G968" t="str">
            <v>Arch. &amp; Eng.</v>
          </cell>
          <cell r="H968">
            <v>2</v>
          </cell>
          <cell r="I968" t="str">
            <v>7658</v>
          </cell>
          <cell r="J968" t="str">
            <v>Denton State Supported Living Center</v>
          </cell>
        </row>
        <row r="969">
          <cell r="A969" t="str">
            <v>14-050-DSS</v>
          </cell>
          <cell r="B969" t="str">
            <v>DADS</v>
          </cell>
          <cell r="C969" t="str">
            <v>Roof Repairs &amp; Replacements</v>
          </cell>
          <cell r="D969">
            <v>19858.759999999998</v>
          </cell>
          <cell r="E969">
            <v>19858.759999999998</v>
          </cell>
          <cell r="F969">
            <v>19858.759999999998</v>
          </cell>
          <cell r="G969" t="str">
            <v>Agency Admin.</v>
          </cell>
          <cell r="H969">
            <v>6</v>
          </cell>
          <cell r="I969" t="str">
            <v>7658</v>
          </cell>
          <cell r="J969" t="str">
            <v>Denton State Supported Living Center</v>
          </cell>
        </row>
        <row r="970">
          <cell r="A970" t="str">
            <v>14-050-DSS</v>
          </cell>
          <cell r="B970" t="str">
            <v>DADS</v>
          </cell>
          <cell r="C970" t="str">
            <v>Roof Repairs &amp; Replacements</v>
          </cell>
          <cell r="D970">
            <v>20459.53</v>
          </cell>
          <cell r="E970">
            <v>20459.53</v>
          </cell>
          <cell r="F970">
            <v>20459.53</v>
          </cell>
          <cell r="G970" t="str">
            <v>Other</v>
          </cell>
          <cell r="H970">
            <v>8</v>
          </cell>
          <cell r="I970" t="str">
            <v>7658</v>
          </cell>
          <cell r="J970" t="str">
            <v>Denton State Supported Living Center</v>
          </cell>
        </row>
        <row r="971">
          <cell r="A971" t="str">
            <v>14-050-DSS</v>
          </cell>
          <cell r="B971" t="str">
            <v>DADS</v>
          </cell>
          <cell r="C971" t="str">
            <v>Roof Repairs &amp; Replacements</v>
          </cell>
          <cell r="D971">
            <v>0</v>
          </cell>
          <cell r="E971">
            <v>0</v>
          </cell>
          <cell r="F971">
            <v>0</v>
          </cell>
          <cell r="G971" t="str">
            <v>Contingency</v>
          </cell>
          <cell r="H971">
            <v>9</v>
          </cell>
          <cell r="I971" t="str">
            <v>7658</v>
          </cell>
          <cell r="J971" t="str">
            <v>Denton State Supported Living Center</v>
          </cell>
        </row>
        <row r="972">
          <cell r="A972" t="str">
            <v>14-050-DSS</v>
          </cell>
          <cell r="B972" t="str">
            <v>DADS</v>
          </cell>
          <cell r="C972" t="str">
            <v>Roof Repairs &amp; Replacements</v>
          </cell>
          <cell r="D972">
            <v>212861</v>
          </cell>
          <cell r="E972">
            <v>212861</v>
          </cell>
          <cell r="F972">
            <v>212861</v>
          </cell>
          <cell r="G972" t="str">
            <v>Construction</v>
          </cell>
          <cell r="H972">
            <v>1</v>
          </cell>
          <cell r="I972" t="str">
            <v>GR14</v>
          </cell>
          <cell r="J972" t="str">
            <v>Denton State Supported Living Center</v>
          </cell>
        </row>
        <row r="973">
          <cell r="A973" t="str">
            <v>14-050-DSS</v>
          </cell>
          <cell r="B973" t="str">
            <v>DADS</v>
          </cell>
          <cell r="C973" t="str">
            <v>Roof Repairs &amp; Replacements</v>
          </cell>
          <cell r="D973">
            <v>9000</v>
          </cell>
          <cell r="E973">
            <v>9000</v>
          </cell>
          <cell r="F973">
            <v>9000</v>
          </cell>
          <cell r="G973" t="str">
            <v>Arch. &amp; Eng.</v>
          </cell>
          <cell r="H973">
            <v>2</v>
          </cell>
          <cell r="I973" t="str">
            <v>GR14</v>
          </cell>
          <cell r="J973" t="str">
            <v>Denton State Supported Living Center</v>
          </cell>
        </row>
        <row r="974">
          <cell r="A974" t="str">
            <v>14-050-DSS</v>
          </cell>
          <cell r="B974" t="str">
            <v>DADS</v>
          </cell>
          <cell r="C974" t="str">
            <v>Roof Repairs &amp; Replacements</v>
          </cell>
          <cell r="D974">
            <v>1618.48</v>
          </cell>
          <cell r="E974">
            <v>1618.48</v>
          </cell>
          <cell r="F974">
            <v>1618.48</v>
          </cell>
          <cell r="G974" t="str">
            <v>Legal</v>
          </cell>
          <cell r="H974">
            <v>5</v>
          </cell>
          <cell r="I974" t="str">
            <v>GR14</v>
          </cell>
          <cell r="J974" t="str">
            <v>Denton State Supported Living Center</v>
          </cell>
        </row>
        <row r="975">
          <cell r="A975" t="str">
            <v>14-050-DSS</v>
          </cell>
          <cell r="B975" t="str">
            <v>DADS</v>
          </cell>
          <cell r="C975" t="str">
            <v>Roof Repairs &amp; Replacements</v>
          </cell>
          <cell r="D975">
            <v>0</v>
          </cell>
          <cell r="E975">
            <v>0</v>
          </cell>
          <cell r="F975">
            <v>0</v>
          </cell>
          <cell r="G975" t="str">
            <v>Other</v>
          </cell>
          <cell r="H975">
            <v>8</v>
          </cell>
          <cell r="I975" t="str">
            <v>GR14</v>
          </cell>
          <cell r="J975" t="str">
            <v>Denton State Supported Living Center</v>
          </cell>
        </row>
        <row r="976">
          <cell r="A976" t="str">
            <v>14-049-CCS</v>
          </cell>
          <cell r="B976" t="str">
            <v>DADS</v>
          </cell>
          <cell r="C976" t="str">
            <v>Roof Repairs &amp; Replacements</v>
          </cell>
          <cell r="D976">
            <v>9857.4</v>
          </cell>
          <cell r="E976">
            <v>9857.4</v>
          </cell>
          <cell r="F976">
            <v>9857.4</v>
          </cell>
          <cell r="G976" t="str">
            <v>Construction</v>
          </cell>
          <cell r="H976">
            <v>1</v>
          </cell>
          <cell r="I976" t="str">
            <v>7658</v>
          </cell>
          <cell r="J976" t="str">
            <v>Corpus Christi State Supported Living Center</v>
          </cell>
        </row>
        <row r="977">
          <cell r="A977" t="str">
            <v>14-049-CCS</v>
          </cell>
          <cell r="B977" t="str">
            <v>DADS</v>
          </cell>
          <cell r="C977" t="str">
            <v>Roof Repairs &amp; Replacements</v>
          </cell>
          <cell r="D977">
            <v>26765.1</v>
          </cell>
          <cell r="E977">
            <v>26765.1</v>
          </cell>
          <cell r="F977">
            <v>26765.1</v>
          </cell>
          <cell r="G977" t="str">
            <v>Arch. &amp; Eng.</v>
          </cell>
          <cell r="H977">
            <v>2</v>
          </cell>
          <cell r="I977" t="str">
            <v>7658</v>
          </cell>
          <cell r="J977" t="str">
            <v>Corpus Christi State Supported Living Center</v>
          </cell>
        </row>
        <row r="978">
          <cell r="A978" t="str">
            <v>14-049-CCS</v>
          </cell>
          <cell r="B978" t="str">
            <v>DADS</v>
          </cell>
          <cell r="C978" t="str">
            <v>Roof Repairs &amp; Replacements</v>
          </cell>
          <cell r="D978">
            <v>556.6</v>
          </cell>
          <cell r="E978">
            <v>556.6</v>
          </cell>
          <cell r="F978">
            <v>556.6</v>
          </cell>
          <cell r="G978" t="str">
            <v>Legal</v>
          </cell>
          <cell r="H978">
            <v>5</v>
          </cell>
          <cell r="I978" t="str">
            <v>7658</v>
          </cell>
          <cell r="J978" t="str">
            <v>Corpus Christi State Supported Living Center</v>
          </cell>
        </row>
        <row r="979">
          <cell r="A979" t="str">
            <v>14-049-CCS</v>
          </cell>
          <cell r="B979" t="str">
            <v>DADS</v>
          </cell>
          <cell r="C979" t="str">
            <v>Roof Repairs &amp; Replacements</v>
          </cell>
          <cell r="D979">
            <v>50000</v>
          </cell>
          <cell r="E979">
            <v>50000</v>
          </cell>
          <cell r="F979">
            <v>50000</v>
          </cell>
          <cell r="G979" t="str">
            <v>Agency Admin.</v>
          </cell>
          <cell r="H979">
            <v>6</v>
          </cell>
          <cell r="I979" t="str">
            <v>7658</v>
          </cell>
          <cell r="J979" t="str">
            <v>Corpus Christi State Supported Living Center</v>
          </cell>
        </row>
        <row r="980">
          <cell r="A980" t="str">
            <v>14-049-CCS</v>
          </cell>
          <cell r="B980" t="str">
            <v>DADS</v>
          </cell>
          <cell r="C980" t="str">
            <v>Roof Repairs &amp; Replacements</v>
          </cell>
          <cell r="D980">
            <v>10937.05</v>
          </cell>
          <cell r="E980">
            <v>10937.05</v>
          </cell>
          <cell r="F980">
            <v>10937.05</v>
          </cell>
          <cell r="G980" t="str">
            <v>Other</v>
          </cell>
          <cell r="H980">
            <v>8</v>
          </cell>
          <cell r="I980" t="str">
            <v>7658</v>
          </cell>
          <cell r="J980" t="str">
            <v>Corpus Christi State Supported Living Center</v>
          </cell>
        </row>
        <row r="981">
          <cell r="A981" t="str">
            <v>14-049-CCS</v>
          </cell>
          <cell r="B981" t="str">
            <v>DADS</v>
          </cell>
          <cell r="C981" t="str">
            <v>Roof Repairs &amp; Replacements</v>
          </cell>
          <cell r="D981">
            <v>0</v>
          </cell>
          <cell r="E981">
            <v>0</v>
          </cell>
          <cell r="F981">
            <v>0</v>
          </cell>
          <cell r="G981" t="str">
            <v>Contingency</v>
          </cell>
          <cell r="H981">
            <v>9</v>
          </cell>
          <cell r="I981" t="str">
            <v>7658</v>
          </cell>
          <cell r="J981" t="str">
            <v>Corpus Christi State Supported Living Center</v>
          </cell>
        </row>
        <row r="982">
          <cell r="A982" t="str">
            <v>14-049-CCS</v>
          </cell>
          <cell r="B982" t="str">
            <v>DADS</v>
          </cell>
          <cell r="C982" t="str">
            <v>Roof Repairs &amp; Replacements</v>
          </cell>
          <cell r="D982">
            <v>574895</v>
          </cell>
          <cell r="E982">
            <v>574895</v>
          </cell>
          <cell r="F982">
            <v>574895</v>
          </cell>
          <cell r="G982" t="str">
            <v>Construction</v>
          </cell>
          <cell r="H982">
            <v>1</v>
          </cell>
          <cell r="I982" t="str">
            <v>GR14</v>
          </cell>
          <cell r="J982" t="str">
            <v>Corpus Christi State Supported Living Center</v>
          </cell>
        </row>
        <row r="983">
          <cell r="A983" t="str">
            <v>14-049-CCS</v>
          </cell>
          <cell r="B983" t="str">
            <v>DADS</v>
          </cell>
          <cell r="C983" t="str">
            <v>Roof Repairs &amp; Replacements</v>
          </cell>
          <cell r="D983">
            <v>36473.35</v>
          </cell>
          <cell r="E983">
            <v>36473.35</v>
          </cell>
          <cell r="F983">
            <v>36473.35</v>
          </cell>
          <cell r="G983" t="str">
            <v>Arch. &amp; Eng.</v>
          </cell>
          <cell r="H983">
            <v>2</v>
          </cell>
          <cell r="I983" t="str">
            <v>GR14</v>
          </cell>
          <cell r="J983" t="str">
            <v>Corpus Christi State Supported Living Center</v>
          </cell>
        </row>
        <row r="984">
          <cell r="A984" t="str">
            <v>14-049-CCS</v>
          </cell>
          <cell r="B984" t="str">
            <v>DADS</v>
          </cell>
          <cell r="C984" t="str">
            <v>Roof Repairs &amp; Replacements</v>
          </cell>
          <cell r="D984">
            <v>1085.31</v>
          </cell>
          <cell r="E984">
            <v>1085.31</v>
          </cell>
          <cell r="F984">
            <v>1085.31</v>
          </cell>
          <cell r="G984" t="str">
            <v>Legal</v>
          </cell>
          <cell r="H984">
            <v>5</v>
          </cell>
          <cell r="I984" t="str">
            <v>GR14</v>
          </cell>
          <cell r="J984" t="str">
            <v>Corpus Christi State Supported Living Center</v>
          </cell>
        </row>
        <row r="985">
          <cell r="A985" t="str">
            <v>14-049-CCS</v>
          </cell>
          <cell r="B985" t="str">
            <v>DADS</v>
          </cell>
          <cell r="C985" t="str">
            <v>Roof Repairs &amp; Replacements</v>
          </cell>
          <cell r="D985">
            <v>0</v>
          </cell>
          <cell r="E985">
            <v>0</v>
          </cell>
          <cell r="F985">
            <v>0</v>
          </cell>
          <cell r="G985" t="str">
            <v>Other</v>
          </cell>
          <cell r="H985">
            <v>8</v>
          </cell>
          <cell r="I985" t="str">
            <v>GR14</v>
          </cell>
          <cell r="J985" t="str">
            <v>Corpus Christi State Supported Living Center</v>
          </cell>
        </row>
        <row r="986">
          <cell r="A986" t="str">
            <v>14-048-CCS</v>
          </cell>
          <cell r="B986" t="str">
            <v>DADS</v>
          </cell>
          <cell r="C986" t="str">
            <v>Gas Mains Replacement</v>
          </cell>
          <cell r="D986">
            <v>0</v>
          </cell>
          <cell r="E986">
            <v>0</v>
          </cell>
          <cell r="F986">
            <v>0</v>
          </cell>
          <cell r="G986" t="str">
            <v>Construction</v>
          </cell>
          <cell r="H986">
            <v>1</v>
          </cell>
          <cell r="I986" t="str">
            <v>7658</v>
          </cell>
          <cell r="J986" t="str">
            <v>Corpus Christi State Supported Living Center</v>
          </cell>
        </row>
        <row r="987">
          <cell r="A987" t="str">
            <v>14-048-CCS</v>
          </cell>
          <cell r="B987" t="str">
            <v>DADS</v>
          </cell>
          <cell r="C987" t="str">
            <v>Gas Mains Replacement</v>
          </cell>
          <cell r="D987">
            <v>16905.23</v>
          </cell>
          <cell r="E987">
            <v>16905.23</v>
          </cell>
          <cell r="F987">
            <v>16905.23</v>
          </cell>
          <cell r="G987" t="str">
            <v>Arch. &amp; Eng.</v>
          </cell>
          <cell r="H987">
            <v>2</v>
          </cell>
          <cell r="I987" t="str">
            <v>7658</v>
          </cell>
          <cell r="J987" t="str">
            <v>Corpus Christi State Supported Living Center</v>
          </cell>
        </row>
        <row r="988">
          <cell r="A988" t="str">
            <v>14-048-CCS</v>
          </cell>
          <cell r="B988" t="str">
            <v>DADS</v>
          </cell>
          <cell r="C988" t="str">
            <v>Gas Mains Replacement</v>
          </cell>
          <cell r="D988">
            <v>701.8</v>
          </cell>
          <cell r="E988">
            <v>701.8</v>
          </cell>
          <cell r="F988">
            <v>701.8</v>
          </cell>
          <cell r="G988" t="str">
            <v>Legal</v>
          </cell>
          <cell r="H988">
            <v>5</v>
          </cell>
          <cell r="I988" t="str">
            <v>7658</v>
          </cell>
          <cell r="J988" t="str">
            <v>Corpus Christi State Supported Living Center</v>
          </cell>
        </row>
        <row r="989">
          <cell r="A989" t="str">
            <v>14-048-CCS</v>
          </cell>
          <cell r="B989" t="str">
            <v>DADS</v>
          </cell>
          <cell r="C989" t="str">
            <v>Gas Mains Replacement</v>
          </cell>
          <cell r="D989">
            <v>5000</v>
          </cell>
          <cell r="E989">
            <v>5000</v>
          </cell>
          <cell r="F989">
            <v>5000</v>
          </cell>
          <cell r="G989" t="str">
            <v>Agency Admin.</v>
          </cell>
          <cell r="H989">
            <v>6</v>
          </cell>
          <cell r="I989" t="str">
            <v>7658</v>
          </cell>
          <cell r="J989" t="str">
            <v>Corpus Christi State Supported Living Center</v>
          </cell>
        </row>
        <row r="990">
          <cell r="A990" t="str">
            <v>14-048-CCS</v>
          </cell>
          <cell r="B990" t="str">
            <v>DADS</v>
          </cell>
          <cell r="C990" t="str">
            <v>Gas Mains Replacement</v>
          </cell>
          <cell r="D990">
            <v>0</v>
          </cell>
          <cell r="E990">
            <v>0</v>
          </cell>
          <cell r="F990">
            <v>0</v>
          </cell>
          <cell r="G990" t="str">
            <v>Contingency</v>
          </cell>
          <cell r="H990">
            <v>9</v>
          </cell>
          <cell r="I990" t="str">
            <v>7658</v>
          </cell>
          <cell r="J990" t="str">
            <v>Corpus Christi State Supported Living Center</v>
          </cell>
        </row>
        <row r="991">
          <cell r="A991" t="str">
            <v>14-048-CCS</v>
          </cell>
          <cell r="B991" t="str">
            <v>DADS</v>
          </cell>
          <cell r="C991" t="str">
            <v>Gas Mains Replacement</v>
          </cell>
          <cell r="D991">
            <v>352621</v>
          </cell>
          <cell r="E991">
            <v>352621</v>
          </cell>
          <cell r="F991">
            <v>352621</v>
          </cell>
          <cell r="G991" t="str">
            <v>Construction</v>
          </cell>
          <cell r="H991">
            <v>1</v>
          </cell>
          <cell r="I991" t="str">
            <v>GR14</v>
          </cell>
          <cell r="J991" t="str">
            <v>Corpus Christi State Supported Living Center</v>
          </cell>
        </row>
        <row r="992">
          <cell r="A992" t="str">
            <v>14-048-CCS</v>
          </cell>
          <cell r="B992" t="str">
            <v>DADS</v>
          </cell>
          <cell r="C992" t="str">
            <v>Gas Mains Replacement</v>
          </cell>
          <cell r="D992">
            <v>28935.5</v>
          </cell>
          <cell r="E992">
            <v>28935.5</v>
          </cell>
          <cell r="F992">
            <v>28935.5</v>
          </cell>
          <cell r="G992" t="str">
            <v>Arch. &amp; Eng.</v>
          </cell>
          <cell r="H992">
            <v>2</v>
          </cell>
          <cell r="I992" t="str">
            <v>GR14</v>
          </cell>
          <cell r="J992" t="str">
            <v>Corpus Christi State Supported Living Center</v>
          </cell>
        </row>
        <row r="993">
          <cell r="A993" t="str">
            <v>14-048-CCS</v>
          </cell>
          <cell r="B993" t="str">
            <v>DADS</v>
          </cell>
          <cell r="C993" t="str">
            <v>Gas Mains Replacement</v>
          </cell>
          <cell r="D993">
            <v>11850</v>
          </cell>
          <cell r="E993">
            <v>11850</v>
          </cell>
          <cell r="F993">
            <v>11850</v>
          </cell>
          <cell r="G993" t="str">
            <v>Site Survey</v>
          </cell>
          <cell r="H993">
            <v>3</v>
          </cell>
          <cell r="I993" t="str">
            <v>GR14</v>
          </cell>
          <cell r="J993" t="str">
            <v>Corpus Christi State Supported Living Center</v>
          </cell>
        </row>
        <row r="994">
          <cell r="A994" t="str">
            <v>14-048-CCS</v>
          </cell>
          <cell r="B994" t="str">
            <v>DADS</v>
          </cell>
          <cell r="C994" t="str">
            <v>Gas Mains Replacement</v>
          </cell>
          <cell r="D994">
            <v>14989.5</v>
          </cell>
          <cell r="E994">
            <v>14989.5</v>
          </cell>
          <cell r="F994">
            <v>14989.5</v>
          </cell>
          <cell r="G994" t="str">
            <v>Testing</v>
          </cell>
          <cell r="H994">
            <v>4</v>
          </cell>
          <cell r="I994" t="str">
            <v>GR14</v>
          </cell>
          <cell r="J994" t="str">
            <v>Corpus Christi State Supported Living Center</v>
          </cell>
        </row>
        <row r="995">
          <cell r="A995" t="str">
            <v>14-048-CCS</v>
          </cell>
          <cell r="B995" t="str">
            <v>DADS</v>
          </cell>
          <cell r="C995" t="str">
            <v>Gas Mains Replacement</v>
          </cell>
          <cell r="D995">
            <v>1331.05</v>
          </cell>
          <cell r="E995">
            <v>1331.05</v>
          </cell>
          <cell r="F995">
            <v>1331.05</v>
          </cell>
          <cell r="G995" t="str">
            <v>Legal</v>
          </cell>
          <cell r="H995">
            <v>5</v>
          </cell>
          <cell r="I995" t="str">
            <v>GR14</v>
          </cell>
          <cell r="J995" t="str">
            <v>Corpus Christi State Supported Living Center</v>
          </cell>
        </row>
        <row r="996">
          <cell r="A996" t="str">
            <v>14-048-CCS</v>
          </cell>
          <cell r="B996" t="str">
            <v>DADS</v>
          </cell>
          <cell r="C996" t="str">
            <v>Gas Mains Replacement</v>
          </cell>
          <cell r="D996">
            <v>25119.34</v>
          </cell>
          <cell r="E996">
            <v>25119.34</v>
          </cell>
          <cell r="F996">
            <v>25119.34</v>
          </cell>
          <cell r="G996" t="str">
            <v>Agency Admin.</v>
          </cell>
          <cell r="H996">
            <v>6</v>
          </cell>
          <cell r="I996" t="str">
            <v>GR14</v>
          </cell>
          <cell r="J996" t="str">
            <v>Corpus Christi State Supported Living Center</v>
          </cell>
        </row>
        <row r="997">
          <cell r="A997" t="str">
            <v>14-047-CCS</v>
          </cell>
          <cell r="B997" t="str">
            <v>DADS</v>
          </cell>
          <cell r="C997" t="str">
            <v>Misc. Renovation</v>
          </cell>
          <cell r="D997">
            <v>21598.59</v>
          </cell>
          <cell r="E997">
            <v>21598.59</v>
          </cell>
          <cell r="F997">
            <v>21598.59</v>
          </cell>
          <cell r="G997" t="str">
            <v>Construction</v>
          </cell>
          <cell r="H997">
            <v>1</v>
          </cell>
          <cell r="I997" t="str">
            <v>7658</v>
          </cell>
          <cell r="J997" t="str">
            <v>Corpus Christi State Supported Living Center</v>
          </cell>
        </row>
        <row r="998">
          <cell r="A998" t="str">
            <v>14-047-CCS</v>
          </cell>
          <cell r="B998" t="str">
            <v>DADS</v>
          </cell>
          <cell r="C998" t="str">
            <v>Misc. Renovation</v>
          </cell>
          <cell r="D998">
            <v>34060.61</v>
          </cell>
          <cell r="E998">
            <v>34060.61</v>
          </cell>
          <cell r="F998">
            <v>34060.61</v>
          </cell>
          <cell r="G998" t="str">
            <v>Arch. &amp; Eng.</v>
          </cell>
          <cell r="H998">
            <v>2</v>
          </cell>
          <cell r="I998" t="str">
            <v>7658</v>
          </cell>
          <cell r="J998" t="str">
            <v>Corpus Christi State Supported Living Center</v>
          </cell>
        </row>
        <row r="999">
          <cell r="A999" t="str">
            <v>14-047-CCS</v>
          </cell>
          <cell r="B999" t="str">
            <v>DADS</v>
          </cell>
          <cell r="C999" t="str">
            <v>Misc. Renovation</v>
          </cell>
          <cell r="D999">
            <v>1795.85</v>
          </cell>
          <cell r="E999">
            <v>1795.85</v>
          </cell>
          <cell r="F999">
            <v>1795.85</v>
          </cell>
          <cell r="G999" t="str">
            <v>Legal</v>
          </cell>
          <cell r="H999">
            <v>5</v>
          </cell>
          <cell r="I999" t="str">
            <v>7658</v>
          </cell>
          <cell r="J999" t="str">
            <v>Corpus Christi State Supported Living Center</v>
          </cell>
        </row>
        <row r="1000">
          <cell r="A1000" t="str">
            <v>14-047-CCS</v>
          </cell>
          <cell r="B1000" t="str">
            <v>DADS</v>
          </cell>
          <cell r="C1000" t="str">
            <v>Misc. Renovation</v>
          </cell>
          <cell r="D1000">
            <v>31041.26</v>
          </cell>
          <cell r="E1000">
            <v>31041.26</v>
          </cell>
          <cell r="F1000">
            <v>31041.26</v>
          </cell>
          <cell r="G1000" t="str">
            <v>Agency Admin.</v>
          </cell>
          <cell r="H1000">
            <v>6</v>
          </cell>
          <cell r="I1000" t="str">
            <v>7658</v>
          </cell>
          <cell r="J1000" t="str">
            <v>Corpus Christi State Supported Living Center</v>
          </cell>
        </row>
        <row r="1001">
          <cell r="A1001" t="str">
            <v>14-047-CCS</v>
          </cell>
          <cell r="B1001" t="str">
            <v>DADS</v>
          </cell>
          <cell r="C1001" t="str">
            <v>Misc. Renovation</v>
          </cell>
          <cell r="D1001">
            <v>5690</v>
          </cell>
          <cell r="E1001">
            <v>5690</v>
          </cell>
          <cell r="F1001">
            <v>5690</v>
          </cell>
          <cell r="G1001" t="str">
            <v>Other</v>
          </cell>
          <cell r="H1001">
            <v>8</v>
          </cell>
          <cell r="I1001" t="str">
            <v>7658</v>
          </cell>
          <cell r="J1001" t="str">
            <v>Corpus Christi State Supported Living Center</v>
          </cell>
        </row>
        <row r="1002">
          <cell r="A1002" t="str">
            <v>14-047-CCS</v>
          </cell>
          <cell r="B1002" t="str">
            <v>DADS</v>
          </cell>
          <cell r="C1002" t="str">
            <v>Misc. Renovation</v>
          </cell>
          <cell r="D1002">
            <v>0</v>
          </cell>
          <cell r="E1002">
            <v>0</v>
          </cell>
          <cell r="F1002">
            <v>0</v>
          </cell>
          <cell r="G1002" t="str">
            <v>Contingency</v>
          </cell>
          <cell r="H1002">
            <v>9</v>
          </cell>
          <cell r="I1002" t="str">
            <v>7658</v>
          </cell>
          <cell r="J1002" t="str">
            <v>Corpus Christi State Supported Living Center</v>
          </cell>
        </row>
        <row r="1003">
          <cell r="A1003" t="str">
            <v>14-047-CCS</v>
          </cell>
          <cell r="B1003" t="str">
            <v>DADS</v>
          </cell>
          <cell r="C1003" t="str">
            <v>Misc. Renovation</v>
          </cell>
          <cell r="D1003">
            <v>1075200</v>
          </cell>
          <cell r="E1003">
            <v>1075200</v>
          </cell>
          <cell r="F1003">
            <v>1075200</v>
          </cell>
          <cell r="G1003" t="str">
            <v>Construction</v>
          </cell>
          <cell r="H1003">
            <v>1</v>
          </cell>
          <cell r="I1003" t="str">
            <v>GR14</v>
          </cell>
          <cell r="J1003" t="str">
            <v>Corpus Christi State Supported Living Center</v>
          </cell>
        </row>
        <row r="1004">
          <cell r="A1004" t="str">
            <v>14-047-CCS</v>
          </cell>
          <cell r="B1004" t="str">
            <v>DADS</v>
          </cell>
          <cell r="C1004" t="str">
            <v>Misc. Renovation</v>
          </cell>
          <cell r="D1004">
            <v>56628</v>
          </cell>
          <cell r="E1004">
            <v>56628</v>
          </cell>
          <cell r="F1004">
            <v>56628</v>
          </cell>
          <cell r="G1004" t="str">
            <v>Arch. &amp; Eng.</v>
          </cell>
          <cell r="H1004">
            <v>2</v>
          </cell>
          <cell r="I1004" t="str">
            <v>GR14</v>
          </cell>
          <cell r="J1004" t="str">
            <v>Corpus Christi State Supported Living Center</v>
          </cell>
        </row>
        <row r="1005">
          <cell r="A1005" t="str">
            <v>14-047-CCS</v>
          </cell>
          <cell r="B1005" t="str">
            <v>DADS</v>
          </cell>
          <cell r="C1005" t="str">
            <v>Misc. Renovation</v>
          </cell>
          <cell r="D1005">
            <v>13580</v>
          </cell>
          <cell r="E1005">
            <v>13580</v>
          </cell>
          <cell r="F1005">
            <v>13580</v>
          </cell>
          <cell r="G1005" t="str">
            <v>Site Survey</v>
          </cell>
          <cell r="H1005">
            <v>3</v>
          </cell>
          <cell r="I1005" t="str">
            <v>GR14</v>
          </cell>
          <cell r="J1005" t="str">
            <v>Corpus Christi State Supported Living Center</v>
          </cell>
        </row>
        <row r="1006">
          <cell r="A1006" t="str">
            <v>14-047-CCS</v>
          </cell>
          <cell r="B1006" t="str">
            <v>DADS</v>
          </cell>
          <cell r="C1006" t="str">
            <v>Misc. Renovation</v>
          </cell>
          <cell r="D1006">
            <v>1355.94</v>
          </cell>
          <cell r="E1006">
            <v>1355.94</v>
          </cell>
          <cell r="F1006">
            <v>1355.94</v>
          </cell>
          <cell r="G1006" t="str">
            <v>Legal</v>
          </cell>
          <cell r="H1006">
            <v>5</v>
          </cell>
          <cell r="I1006" t="str">
            <v>GR14</v>
          </cell>
          <cell r="J1006" t="str">
            <v>Corpus Christi State Supported Living Center</v>
          </cell>
        </row>
        <row r="1007">
          <cell r="A1007" t="str">
            <v>14-047-CCS</v>
          </cell>
          <cell r="B1007" t="str">
            <v>DADS</v>
          </cell>
          <cell r="C1007" t="str">
            <v>Misc. Renovation</v>
          </cell>
          <cell r="D1007">
            <v>60027.16</v>
          </cell>
          <cell r="E1007">
            <v>60027.16</v>
          </cell>
          <cell r="F1007">
            <v>60027.16</v>
          </cell>
          <cell r="G1007" t="str">
            <v>Agency Admin.</v>
          </cell>
          <cell r="H1007">
            <v>6</v>
          </cell>
          <cell r="I1007" t="str">
            <v>GR14</v>
          </cell>
          <cell r="J1007" t="str">
            <v>Corpus Christi State Supported Living Center</v>
          </cell>
        </row>
        <row r="1008">
          <cell r="A1008" t="str">
            <v>14-046-BRS</v>
          </cell>
          <cell r="B1008" t="str">
            <v>DADS</v>
          </cell>
          <cell r="C1008" t="str">
            <v>Roof Repairs &amp; Replacements</v>
          </cell>
          <cell r="D1008">
            <v>420561.43</v>
          </cell>
          <cell r="E1008">
            <v>420561.43</v>
          </cell>
          <cell r="F1008">
            <v>420561.43</v>
          </cell>
          <cell r="G1008" t="str">
            <v>Construction</v>
          </cell>
          <cell r="H1008">
            <v>1</v>
          </cell>
          <cell r="I1008" t="str">
            <v>7644</v>
          </cell>
          <cell r="J1008" t="str">
            <v>Brenham State Supported Living Center</v>
          </cell>
        </row>
        <row r="1009">
          <cell r="A1009" t="str">
            <v>14-046-BRS</v>
          </cell>
          <cell r="B1009" t="str">
            <v>DADS</v>
          </cell>
          <cell r="C1009" t="str">
            <v>Roof Repairs &amp; Replacements</v>
          </cell>
          <cell r="D1009">
            <v>702558.57</v>
          </cell>
          <cell r="E1009">
            <v>702558.57</v>
          </cell>
          <cell r="F1009">
            <v>702558.57</v>
          </cell>
          <cell r="G1009" t="str">
            <v>Construction</v>
          </cell>
          <cell r="H1009">
            <v>1</v>
          </cell>
          <cell r="I1009" t="str">
            <v>7658</v>
          </cell>
          <cell r="J1009" t="str">
            <v>Brenham State Supported Living Center</v>
          </cell>
        </row>
        <row r="1010">
          <cell r="A1010" t="str">
            <v>14-046-BRS</v>
          </cell>
          <cell r="B1010" t="str">
            <v>DADS</v>
          </cell>
          <cell r="C1010" t="str">
            <v>Roof Repairs &amp; Replacements</v>
          </cell>
          <cell r="D1010">
            <v>35856.42</v>
          </cell>
          <cell r="E1010">
            <v>35856.42</v>
          </cell>
          <cell r="F1010">
            <v>35856.42</v>
          </cell>
          <cell r="G1010" t="str">
            <v>Arch. &amp; Eng.</v>
          </cell>
          <cell r="H1010">
            <v>2</v>
          </cell>
          <cell r="I1010" t="str">
            <v>7658</v>
          </cell>
          <cell r="J1010" t="str">
            <v>Brenham State Supported Living Center</v>
          </cell>
        </row>
        <row r="1011">
          <cell r="A1011" t="str">
            <v>14-046-BRS</v>
          </cell>
          <cell r="B1011" t="str">
            <v>DADS</v>
          </cell>
          <cell r="C1011" t="str">
            <v>Roof Repairs &amp; Replacements</v>
          </cell>
          <cell r="D1011">
            <v>2708.98</v>
          </cell>
          <cell r="E1011">
            <v>2708.98</v>
          </cell>
          <cell r="F1011">
            <v>2708.98</v>
          </cell>
          <cell r="G1011" t="str">
            <v>Legal</v>
          </cell>
          <cell r="H1011">
            <v>5</v>
          </cell>
          <cell r="I1011" t="str">
            <v>7658</v>
          </cell>
          <cell r="J1011" t="str">
            <v>Brenham State Supported Living Center</v>
          </cell>
        </row>
        <row r="1012">
          <cell r="A1012" t="str">
            <v>14-046-BRS</v>
          </cell>
          <cell r="B1012" t="str">
            <v>DADS</v>
          </cell>
          <cell r="C1012" t="str">
            <v>Roof Repairs &amp; Replacements</v>
          </cell>
          <cell r="D1012">
            <v>102971.05</v>
          </cell>
          <cell r="E1012">
            <v>102971.05</v>
          </cell>
          <cell r="F1012">
            <v>102971.05</v>
          </cell>
          <cell r="G1012" t="str">
            <v>Agency Admin.</v>
          </cell>
          <cell r="H1012">
            <v>6</v>
          </cell>
          <cell r="I1012" t="str">
            <v>7658</v>
          </cell>
          <cell r="J1012" t="str">
            <v>Brenham State Supported Living Center</v>
          </cell>
        </row>
        <row r="1013">
          <cell r="A1013" t="str">
            <v>14-046-BRS</v>
          </cell>
          <cell r="B1013" t="str">
            <v>DADS</v>
          </cell>
          <cell r="C1013" t="str">
            <v>Roof Repairs &amp; Replacements</v>
          </cell>
          <cell r="D1013">
            <v>9361.94</v>
          </cell>
          <cell r="E1013">
            <v>9361.94</v>
          </cell>
          <cell r="F1013">
            <v>9361.94</v>
          </cell>
          <cell r="G1013" t="str">
            <v>Other</v>
          </cell>
          <cell r="H1013">
            <v>8</v>
          </cell>
          <cell r="I1013" t="str">
            <v>7658</v>
          </cell>
          <cell r="J1013" t="str">
            <v>Brenham State Supported Living Center</v>
          </cell>
        </row>
        <row r="1014">
          <cell r="A1014" t="str">
            <v>14-046-BRS</v>
          </cell>
          <cell r="B1014" t="str">
            <v>DADS</v>
          </cell>
          <cell r="C1014" t="str">
            <v>Roof Repairs &amp; Replacements</v>
          </cell>
          <cell r="D1014">
            <v>0</v>
          </cell>
          <cell r="E1014">
            <v>0</v>
          </cell>
          <cell r="F1014">
            <v>0</v>
          </cell>
          <cell r="G1014" t="str">
            <v>Contingency</v>
          </cell>
          <cell r="H1014">
            <v>9</v>
          </cell>
          <cell r="I1014" t="str">
            <v>7658</v>
          </cell>
          <cell r="J1014" t="str">
            <v>Brenham State Supported Living Center</v>
          </cell>
        </row>
        <row r="1015">
          <cell r="A1015" t="str">
            <v>14-046-BRS</v>
          </cell>
          <cell r="B1015" t="str">
            <v>DADS</v>
          </cell>
          <cell r="C1015" t="str">
            <v>Roof Repairs &amp; Replacements</v>
          </cell>
          <cell r="D1015">
            <v>0</v>
          </cell>
          <cell r="E1015">
            <v>0</v>
          </cell>
          <cell r="F1015">
            <v>0</v>
          </cell>
          <cell r="G1015" t="str">
            <v>Construction</v>
          </cell>
          <cell r="H1015">
            <v>1</v>
          </cell>
          <cell r="I1015" t="str">
            <v>GR14</v>
          </cell>
          <cell r="J1015" t="str">
            <v>Brenham State Supported Living Center</v>
          </cell>
        </row>
        <row r="1016">
          <cell r="A1016" t="str">
            <v>14-046-BRS</v>
          </cell>
          <cell r="B1016" t="str">
            <v>DADS</v>
          </cell>
          <cell r="C1016" t="str">
            <v>Roof Repairs &amp; Replacements</v>
          </cell>
          <cell r="D1016">
            <v>53784.63</v>
          </cell>
          <cell r="E1016">
            <v>53784.63</v>
          </cell>
          <cell r="F1016">
            <v>53784.63</v>
          </cell>
          <cell r="G1016" t="str">
            <v>Arch. &amp; Eng.</v>
          </cell>
          <cell r="H1016">
            <v>2</v>
          </cell>
          <cell r="I1016" t="str">
            <v>GR14</v>
          </cell>
          <cell r="J1016" t="str">
            <v>Brenham State Supported Living Center</v>
          </cell>
        </row>
        <row r="1017">
          <cell r="A1017" t="str">
            <v>14-046-BRS</v>
          </cell>
          <cell r="B1017" t="str">
            <v>DADS</v>
          </cell>
          <cell r="C1017" t="str">
            <v>Roof Repairs &amp; Replacements</v>
          </cell>
          <cell r="D1017">
            <v>2711.28</v>
          </cell>
          <cell r="E1017">
            <v>2711.28</v>
          </cell>
          <cell r="F1017">
            <v>2711.28</v>
          </cell>
          <cell r="G1017" t="str">
            <v>Legal</v>
          </cell>
          <cell r="H1017">
            <v>5</v>
          </cell>
          <cell r="I1017" t="str">
            <v>GR14</v>
          </cell>
          <cell r="J1017" t="str">
            <v>Brenham State Supported Living Center</v>
          </cell>
        </row>
        <row r="1018">
          <cell r="A1018" t="str">
            <v>14-046-BRS</v>
          </cell>
          <cell r="B1018" t="str">
            <v>DADS</v>
          </cell>
          <cell r="C1018" t="str">
            <v>Roof Repairs &amp; Replacements</v>
          </cell>
          <cell r="D1018">
            <v>0</v>
          </cell>
          <cell r="E1018">
            <v>0</v>
          </cell>
          <cell r="F1018">
            <v>0</v>
          </cell>
          <cell r="G1018" t="str">
            <v>Other</v>
          </cell>
          <cell r="H1018">
            <v>8</v>
          </cell>
          <cell r="I1018" t="str">
            <v>GR14</v>
          </cell>
          <cell r="J1018" t="str">
            <v>Brenham State Supported Living Center</v>
          </cell>
        </row>
        <row r="1019">
          <cell r="A1019" t="str">
            <v>14-045-BRS</v>
          </cell>
          <cell r="B1019" t="str">
            <v>DADS</v>
          </cell>
          <cell r="C1019" t="str">
            <v>Fire Alarm System Replacement</v>
          </cell>
          <cell r="D1019">
            <v>8773.01</v>
          </cell>
          <cell r="E1019">
            <v>8773.01</v>
          </cell>
          <cell r="F1019">
            <v>8773.01</v>
          </cell>
          <cell r="G1019" t="str">
            <v>Construction</v>
          </cell>
          <cell r="H1019">
            <v>1</v>
          </cell>
          <cell r="I1019" t="str">
            <v>7658</v>
          </cell>
          <cell r="J1019" t="str">
            <v>Brenham State Supported Living Center</v>
          </cell>
        </row>
        <row r="1020">
          <cell r="A1020" t="str">
            <v>14-045-BRS</v>
          </cell>
          <cell r="B1020" t="str">
            <v>DADS</v>
          </cell>
          <cell r="C1020" t="str">
            <v>Fire Alarm System Replacement</v>
          </cell>
          <cell r="D1020">
            <v>35662.14</v>
          </cell>
          <cell r="E1020">
            <v>35662.14</v>
          </cell>
          <cell r="F1020">
            <v>35662.14</v>
          </cell>
          <cell r="G1020" t="str">
            <v>Arch. &amp; Eng.</v>
          </cell>
          <cell r="H1020">
            <v>2</v>
          </cell>
          <cell r="I1020" t="str">
            <v>7658</v>
          </cell>
          <cell r="J1020" t="str">
            <v>Brenham State Supported Living Center</v>
          </cell>
        </row>
        <row r="1021">
          <cell r="A1021" t="str">
            <v>14-045-BRS</v>
          </cell>
          <cell r="B1021" t="str">
            <v>DADS</v>
          </cell>
          <cell r="C1021" t="str">
            <v>Fire Alarm System Replacement</v>
          </cell>
          <cell r="D1021">
            <v>1319.09</v>
          </cell>
          <cell r="E1021">
            <v>29.03</v>
          </cell>
          <cell r="F1021">
            <v>29.03</v>
          </cell>
          <cell r="G1021" t="str">
            <v>Legal</v>
          </cell>
          <cell r="H1021">
            <v>5</v>
          </cell>
          <cell r="I1021" t="str">
            <v>7658</v>
          </cell>
          <cell r="J1021" t="str">
            <v>Brenham State Supported Living Center</v>
          </cell>
        </row>
        <row r="1022">
          <cell r="A1022" t="str">
            <v>14-045-BRS</v>
          </cell>
          <cell r="B1022" t="str">
            <v>DADS</v>
          </cell>
          <cell r="C1022" t="str">
            <v>Fire Alarm System Replacement</v>
          </cell>
          <cell r="D1022">
            <v>11003.29</v>
          </cell>
          <cell r="E1022">
            <v>11003.29</v>
          </cell>
          <cell r="F1022">
            <v>11003.29</v>
          </cell>
          <cell r="G1022" t="str">
            <v>Agency Admin.</v>
          </cell>
          <cell r="H1022">
            <v>6</v>
          </cell>
          <cell r="I1022" t="str">
            <v>7658</v>
          </cell>
          <cell r="J1022" t="str">
            <v>Brenham State Supported Living Center</v>
          </cell>
        </row>
        <row r="1023">
          <cell r="A1023" t="str">
            <v>14-045-BRS</v>
          </cell>
          <cell r="B1023" t="str">
            <v>DADS</v>
          </cell>
          <cell r="C1023" t="str">
            <v>Fire Alarm System Replacement</v>
          </cell>
          <cell r="D1023">
            <v>0</v>
          </cell>
          <cell r="E1023">
            <v>0</v>
          </cell>
          <cell r="F1023">
            <v>0</v>
          </cell>
          <cell r="G1023" t="str">
            <v>Contingency</v>
          </cell>
          <cell r="H1023">
            <v>9</v>
          </cell>
          <cell r="I1023" t="str">
            <v>7658</v>
          </cell>
          <cell r="J1023" t="str">
            <v>Brenham State Supported Living Center</v>
          </cell>
        </row>
        <row r="1024">
          <cell r="A1024" t="str">
            <v>14-045-BRS</v>
          </cell>
          <cell r="B1024" t="str">
            <v>DADS</v>
          </cell>
          <cell r="C1024" t="str">
            <v>Fire Alarm System Replacement</v>
          </cell>
          <cell r="D1024">
            <v>894750</v>
          </cell>
          <cell r="E1024">
            <v>894750</v>
          </cell>
          <cell r="F1024">
            <v>894750</v>
          </cell>
          <cell r="G1024" t="str">
            <v>Construction</v>
          </cell>
          <cell r="H1024">
            <v>1</v>
          </cell>
          <cell r="I1024" t="str">
            <v>GR14</v>
          </cell>
          <cell r="J1024" t="str">
            <v>Brenham State Supported Living Center</v>
          </cell>
        </row>
        <row r="1025">
          <cell r="A1025" t="str">
            <v>14-045-BRS</v>
          </cell>
          <cell r="B1025" t="str">
            <v>DADS</v>
          </cell>
          <cell r="C1025" t="str">
            <v>Fire Alarm System Replacement</v>
          </cell>
          <cell r="D1025">
            <v>59401.88</v>
          </cell>
          <cell r="E1025">
            <v>59401.88</v>
          </cell>
          <cell r="F1025">
            <v>59401.88</v>
          </cell>
          <cell r="G1025" t="str">
            <v>Arch. &amp; Eng.</v>
          </cell>
          <cell r="H1025">
            <v>2</v>
          </cell>
          <cell r="I1025" t="str">
            <v>GR14</v>
          </cell>
          <cell r="J1025" t="str">
            <v>Brenham State Supported Living Center</v>
          </cell>
        </row>
        <row r="1026">
          <cell r="A1026" t="str">
            <v>14-045-BRS</v>
          </cell>
          <cell r="B1026" t="str">
            <v>DADS</v>
          </cell>
          <cell r="C1026" t="str">
            <v>Fire Alarm System Replacement</v>
          </cell>
          <cell r="D1026">
            <v>3602.7</v>
          </cell>
          <cell r="E1026">
            <v>3602.7</v>
          </cell>
          <cell r="F1026">
            <v>3602.7</v>
          </cell>
          <cell r="G1026" t="str">
            <v>Legal</v>
          </cell>
          <cell r="H1026">
            <v>5</v>
          </cell>
          <cell r="I1026" t="str">
            <v>GR14</v>
          </cell>
          <cell r="J1026" t="str">
            <v>Brenham State Supported Living Center</v>
          </cell>
        </row>
        <row r="1027">
          <cell r="A1027" t="str">
            <v>14-045-BRS</v>
          </cell>
          <cell r="B1027" t="str">
            <v>DADS</v>
          </cell>
          <cell r="C1027" t="str">
            <v>Fire Alarm System Replacement</v>
          </cell>
          <cell r="D1027">
            <v>64529.63</v>
          </cell>
          <cell r="E1027">
            <v>64529.63</v>
          </cell>
          <cell r="F1027">
            <v>64529.63</v>
          </cell>
          <cell r="G1027" t="str">
            <v>Agency Admin.</v>
          </cell>
          <cell r="H1027">
            <v>6</v>
          </cell>
          <cell r="I1027" t="str">
            <v>GR14</v>
          </cell>
          <cell r="J1027" t="str">
            <v>Brenham State Supported Living Center</v>
          </cell>
        </row>
        <row r="1028">
          <cell r="A1028" t="str">
            <v>14-045-BRS</v>
          </cell>
          <cell r="B1028" t="str">
            <v>DADS</v>
          </cell>
          <cell r="C1028" t="str">
            <v>Fire Alarm System Replacement</v>
          </cell>
          <cell r="D1028">
            <v>0</v>
          </cell>
          <cell r="E1028">
            <v>0</v>
          </cell>
          <cell r="F1028">
            <v>0</v>
          </cell>
          <cell r="G1028" t="str">
            <v>Contingency</v>
          </cell>
          <cell r="H1028">
            <v>9</v>
          </cell>
          <cell r="I1028" t="str">
            <v>GR14</v>
          </cell>
          <cell r="J1028" t="str">
            <v>Brenham State Supported Living Center</v>
          </cell>
        </row>
        <row r="1029">
          <cell r="A1029" t="str">
            <v>14-044-BRS</v>
          </cell>
          <cell r="B1029" t="str">
            <v>DADS</v>
          </cell>
          <cell r="C1029" t="str">
            <v>Walk-in Food Storage Refrig. Units Replacement</v>
          </cell>
          <cell r="D1029">
            <v>91959.19</v>
          </cell>
          <cell r="E1029">
            <v>91959.19</v>
          </cell>
          <cell r="F1029">
            <v>91959.19</v>
          </cell>
          <cell r="G1029" t="str">
            <v>Construction</v>
          </cell>
          <cell r="H1029">
            <v>1</v>
          </cell>
          <cell r="I1029" t="str">
            <v>7658</v>
          </cell>
          <cell r="J1029" t="str">
            <v>Brenham State Supported Living Center</v>
          </cell>
        </row>
        <row r="1030">
          <cell r="A1030" t="str">
            <v>14-044-BRS</v>
          </cell>
          <cell r="B1030" t="str">
            <v>DADS</v>
          </cell>
          <cell r="C1030" t="str">
            <v>Walk-in Food Storage Refrig. Units Replacement</v>
          </cell>
          <cell r="D1030">
            <v>18843.580000000002</v>
          </cell>
          <cell r="E1030">
            <v>18843.580000000002</v>
          </cell>
          <cell r="F1030">
            <v>18843.580000000002</v>
          </cell>
          <cell r="G1030" t="str">
            <v>Arch. &amp; Eng.</v>
          </cell>
          <cell r="H1030">
            <v>2</v>
          </cell>
          <cell r="I1030" t="str">
            <v>7658</v>
          </cell>
          <cell r="J1030" t="str">
            <v>Brenham State Supported Living Center</v>
          </cell>
        </row>
        <row r="1031">
          <cell r="A1031" t="str">
            <v>14-044-BRS</v>
          </cell>
          <cell r="B1031" t="str">
            <v>DADS</v>
          </cell>
          <cell r="C1031" t="str">
            <v>Walk-in Food Storage Refrig. Units Replacement</v>
          </cell>
          <cell r="D1031">
            <v>3523.48</v>
          </cell>
          <cell r="E1031">
            <v>3523.48</v>
          </cell>
          <cell r="F1031">
            <v>3523.48</v>
          </cell>
          <cell r="G1031" t="str">
            <v>Legal</v>
          </cell>
          <cell r="H1031">
            <v>5</v>
          </cell>
          <cell r="I1031" t="str">
            <v>7658</v>
          </cell>
          <cell r="J1031" t="str">
            <v>Brenham State Supported Living Center</v>
          </cell>
        </row>
        <row r="1032">
          <cell r="A1032" t="str">
            <v>14-044-BRS</v>
          </cell>
          <cell r="B1032" t="str">
            <v>DADS</v>
          </cell>
          <cell r="C1032" t="str">
            <v>Walk-in Food Storage Refrig. Units Replacement</v>
          </cell>
          <cell r="D1032">
            <v>30456.45</v>
          </cell>
          <cell r="E1032">
            <v>30456.45</v>
          </cell>
          <cell r="F1032">
            <v>30456.45</v>
          </cell>
          <cell r="G1032" t="str">
            <v>Agency Admin.</v>
          </cell>
          <cell r="H1032">
            <v>6</v>
          </cell>
          <cell r="I1032" t="str">
            <v>7658</v>
          </cell>
          <cell r="J1032" t="str">
            <v>Brenham State Supported Living Center</v>
          </cell>
        </row>
        <row r="1033">
          <cell r="A1033" t="str">
            <v>14-044-BRS</v>
          </cell>
          <cell r="B1033" t="str">
            <v>DADS</v>
          </cell>
          <cell r="C1033" t="str">
            <v>Walk-in Food Storage Refrig. Units Replacement</v>
          </cell>
          <cell r="D1033">
            <v>0</v>
          </cell>
          <cell r="E1033">
            <v>0</v>
          </cell>
          <cell r="F1033">
            <v>0</v>
          </cell>
          <cell r="G1033" t="str">
            <v>Other</v>
          </cell>
          <cell r="H1033">
            <v>8</v>
          </cell>
          <cell r="I1033" t="str">
            <v>7658</v>
          </cell>
          <cell r="J1033" t="str">
            <v>Brenham State Supported Living Center</v>
          </cell>
        </row>
        <row r="1034">
          <cell r="A1034" t="str">
            <v>14-044-BRS</v>
          </cell>
          <cell r="B1034" t="str">
            <v>DADS</v>
          </cell>
          <cell r="C1034" t="str">
            <v>Walk-in Food Storage Refrig. Units Replacement</v>
          </cell>
          <cell r="D1034">
            <v>22419.37</v>
          </cell>
          <cell r="E1034">
            <v>0</v>
          </cell>
          <cell r="F1034">
            <v>0</v>
          </cell>
          <cell r="G1034" t="str">
            <v>Contingency</v>
          </cell>
          <cell r="H1034">
            <v>9</v>
          </cell>
          <cell r="I1034" t="str">
            <v>7658</v>
          </cell>
          <cell r="J1034" t="str">
            <v>Brenham State Supported Living Center</v>
          </cell>
        </row>
        <row r="1035">
          <cell r="A1035" t="str">
            <v>14-044-BRS</v>
          </cell>
          <cell r="B1035" t="str">
            <v>DADS</v>
          </cell>
          <cell r="C1035" t="str">
            <v>Walk-in Food Storage Refrig. Units Replacement</v>
          </cell>
          <cell r="D1035">
            <v>274728</v>
          </cell>
          <cell r="E1035">
            <v>274728</v>
          </cell>
          <cell r="F1035">
            <v>274728</v>
          </cell>
          <cell r="G1035" t="str">
            <v>Construction</v>
          </cell>
          <cell r="H1035">
            <v>1</v>
          </cell>
          <cell r="I1035" t="str">
            <v>GR14</v>
          </cell>
          <cell r="J1035" t="str">
            <v>Brenham State Supported Living Center</v>
          </cell>
        </row>
        <row r="1036">
          <cell r="A1036" t="str">
            <v>14-044-BRS</v>
          </cell>
          <cell r="B1036" t="str">
            <v>DADS</v>
          </cell>
          <cell r="C1036" t="str">
            <v>Walk-in Food Storage Refrig. Units Replacement</v>
          </cell>
          <cell r="D1036">
            <v>14581.48</v>
          </cell>
          <cell r="E1036">
            <v>14581.48</v>
          </cell>
          <cell r="F1036">
            <v>14581.48</v>
          </cell>
          <cell r="G1036" t="str">
            <v>Arch. &amp; Eng.</v>
          </cell>
          <cell r="H1036">
            <v>2</v>
          </cell>
          <cell r="I1036" t="str">
            <v>GR14</v>
          </cell>
          <cell r="J1036" t="str">
            <v>Brenham State Supported Living Center</v>
          </cell>
        </row>
        <row r="1037">
          <cell r="A1037" t="str">
            <v>14-044-BRS</v>
          </cell>
          <cell r="B1037" t="str">
            <v>DADS</v>
          </cell>
          <cell r="C1037" t="str">
            <v>Walk-in Food Storage Refrig. Units Replacement</v>
          </cell>
          <cell r="D1037">
            <v>0</v>
          </cell>
          <cell r="E1037">
            <v>0</v>
          </cell>
          <cell r="F1037">
            <v>0</v>
          </cell>
          <cell r="G1037" t="str">
            <v>Site Survey</v>
          </cell>
          <cell r="H1037">
            <v>3</v>
          </cell>
          <cell r="I1037" t="str">
            <v>GR14</v>
          </cell>
          <cell r="J1037" t="str">
            <v>Brenham State Supported Living Center</v>
          </cell>
        </row>
        <row r="1038">
          <cell r="A1038" t="str">
            <v>14-044-BRS</v>
          </cell>
          <cell r="B1038" t="str">
            <v>DADS</v>
          </cell>
          <cell r="C1038" t="str">
            <v>Walk-in Food Storage Refrig. Units Replacement</v>
          </cell>
          <cell r="D1038">
            <v>0</v>
          </cell>
          <cell r="E1038">
            <v>0</v>
          </cell>
          <cell r="F1038">
            <v>0</v>
          </cell>
          <cell r="G1038" t="str">
            <v>Legal</v>
          </cell>
          <cell r="H1038">
            <v>5</v>
          </cell>
          <cell r="I1038" t="str">
            <v>GR14</v>
          </cell>
          <cell r="J1038" t="str">
            <v>Brenham State Supported Living Center</v>
          </cell>
        </row>
        <row r="1039">
          <cell r="A1039" t="str">
            <v>14-044-BRS</v>
          </cell>
          <cell r="B1039" t="str">
            <v>DADS</v>
          </cell>
          <cell r="C1039" t="str">
            <v>Walk-in Food Storage Refrig. Units Replacement</v>
          </cell>
          <cell r="D1039">
            <v>0</v>
          </cell>
          <cell r="E1039">
            <v>0</v>
          </cell>
          <cell r="F1039">
            <v>0</v>
          </cell>
          <cell r="G1039" t="str">
            <v>Other</v>
          </cell>
          <cell r="H1039">
            <v>8</v>
          </cell>
          <cell r="I1039" t="str">
            <v>GR14</v>
          </cell>
          <cell r="J1039" t="str">
            <v>Brenham State Supported Living Center</v>
          </cell>
        </row>
        <row r="1040">
          <cell r="A1040" t="str">
            <v>14-043-BRS</v>
          </cell>
          <cell r="B1040" t="str">
            <v>DADS</v>
          </cell>
          <cell r="C1040" t="str">
            <v>Ductwork Replacement Bldg. 523</v>
          </cell>
          <cell r="D1040">
            <v>0</v>
          </cell>
          <cell r="E1040">
            <v>0</v>
          </cell>
          <cell r="F1040">
            <v>0</v>
          </cell>
          <cell r="G1040" t="str">
            <v>Construction</v>
          </cell>
          <cell r="H1040">
            <v>1</v>
          </cell>
          <cell r="I1040" t="str">
            <v>7658</v>
          </cell>
          <cell r="J1040" t="str">
            <v>Brenham State Supported Living Center</v>
          </cell>
        </row>
        <row r="1041">
          <cell r="A1041" t="str">
            <v>14-043-BRS</v>
          </cell>
          <cell r="B1041" t="str">
            <v>DADS</v>
          </cell>
          <cell r="C1041" t="str">
            <v>Ductwork Replacement Bldg. 523</v>
          </cell>
          <cell r="D1041">
            <v>16271.4</v>
          </cell>
          <cell r="E1041">
            <v>16271.4</v>
          </cell>
          <cell r="F1041">
            <v>9762.84</v>
          </cell>
          <cell r="G1041" t="str">
            <v>Arch. &amp; Eng.</v>
          </cell>
          <cell r="H1041">
            <v>2</v>
          </cell>
          <cell r="I1041" t="str">
            <v>7658</v>
          </cell>
          <cell r="J1041" t="str">
            <v>Brenham State Supported Living Center</v>
          </cell>
        </row>
        <row r="1042">
          <cell r="A1042" t="str">
            <v>14-043-BRS</v>
          </cell>
          <cell r="B1042" t="str">
            <v>DADS</v>
          </cell>
          <cell r="C1042" t="str">
            <v>Ductwork Replacement Bldg. 523</v>
          </cell>
          <cell r="D1042">
            <v>3481.7</v>
          </cell>
          <cell r="E1042">
            <v>3481.7</v>
          </cell>
          <cell r="F1042">
            <v>3481.7</v>
          </cell>
          <cell r="G1042" t="str">
            <v>Legal</v>
          </cell>
          <cell r="H1042">
            <v>5</v>
          </cell>
          <cell r="I1042" t="str">
            <v>7658</v>
          </cell>
          <cell r="J1042" t="str">
            <v>Brenham State Supported Living Center</v>
          </cell>
        </row>
        <row r="1043">
          <cell r="A1043" t="str">
            <v>14-043-BRS</v>
          </cell>
          <cell r="B1043" t="str">
            <v>DADS</v>
          </cell>
          <cell r="C1043" t="str">
            <v>Ductwork Replacement Bldg. 523</v>
          </cell>
          <cell r="D1043">
            <v>0</v>
          </cell>
          <cell r="E1043">
            <v>0</v>
          </cell>
          <cell r="F1043">
            <v>0</v>
          </cell>
          <cell r="G1043" t="str">
            <v>Agency Admin.</v>
          </cell>
          <cell r="H1043">
            <v>6</v>
          </cell>
          <cell r="I1043" t="str">
            <v>7658</v>
          </cell>
          <cell r="J1043" t="str">
            <v>Brenham State Supported Living Center</v>
          </cell>
        </row>
        <row r="1044">
          <cell r="A1044" t="str">
            <v>14-043-BRS</v>
          </cell>
          <cell r="B1044" t="str">
            <v>DADS</v>
          </cell>
          <cell r="C1044" t="str">
            <v>Ductwork Replacement Bldg. 523</v>
          </cell>
          <cell r="D1044">
            <v>26624</v>
          </cell>
          <cell r="E1044">
            <v>26624</v>
          </cell>
          <cell r="F1044">
            <v>0</v>
          </cell>
          <cell r="G1044" t="str">
            <v>Other</v>
          </cell>
          <cell r="H1044">
            <v>8</v>
          </cell>
          <cell r="I1044" t="str">
            <v>7658</v>
          </cell>
          <cell r="J1044" t="str">
            <v>Brenham State Supported Living Center</v>
          </cell>
        </row>
        <row r="1045">
          <cell r="A1045" t="str">
            <v>14-043-BRS</v>
          </cell>
          <cell r="B1045" t="str">
            <v>DADS</v>
          </cell>
          <cell r="C1045" t="str">
            <v>Ductwork Replacement Bldg. 523</v>
          </cell>
          <cell r="D1045">
            <v>7576.61</v>
          </cell>
          <cell r="E1045">
            <v>0</v>
          </cell>
          <cell r="F1045">
            <v>0</v>
          </cell>
          <cell r="G1045" t="str">
            <v>Contingency</v>
          </cell>
          <cell r="H1045">
            <v>9</v>
          </cell>
          <cell r="I1045" t="str">
            <v>7658</v>
          </cell>
          <cell r="J1045" t="str">
            <v>Brenham State Supported Living Center</v>
          </cell>
        </row>
        <row r="1046">
          <cell r="A1046" t="str">
            <v>14-043-BRS</v>
          </cell>
          <cell r="B1046" t="str">
            <v>DADS</v>
          </cell>
          <cell r="C1046" t="str">
            <v>Ductwork Replacement Bldg. 523</v>
          </cell>
          <cell r="D1046">
            <v>0</v>
          </cell>
          <cell r="E1046">
            <v>0</v>
          </cell>
          <cell r="F1046">
            <v>0</v>
          </cell>
          <cell r="G1046" t="str">
            <v>Construction</v>
          </cell>
          <cell r="H1046">
            <v>1</v>
          </cell>
          <cell r="I1046" t="str">
            <v>GR14</v>
          </cell>
          <cell r="J1046" t="str">
            <v>Brenham State Supported Living Center</v>
          </cell>
        </row>
        <row r="1047">
          <cell r="A1047" t="str">
            <v>14-043-BRS</v>
          </cell>
          <cell r="B1047" t="str">
            <v>DADS</v>
          </cell>
          <cell r="C1047" t="str">
            <v>Ductwork Replacement Bldg. 523</v>
          </cell>
          <cell r="D1047">
            <v>24407.1</v>
          </cell>
          <cell r="E1047">
            <v>24407.1</v>
          </cell>
          <cell r="F1047">
            <v>24407.1</v>
          </cell>
          <cell r="G1047" t="str">
            <v>Arch. &amp; Eng.</v>
          </cell>
          <cell r="H1047">
            <v>2</v>
          </cell>
          <cell r="I1047" t="str">
            <v>GR14</v>
          </cell>
          <cell r="J1047" t="str">
            <v>Brenham State Supported Living Center</v>
          </cell>
        </row>
        <row r="1048">
          <cell r="A1048" t="str">
            <v>14-043-BRS</v>
          </cell>
          <cell r="B1048" t="str">
            <v>DADS</v>
          </cell>
          <cell r="C1048" t="str">
            <v>Ductwork Replacement Bldg. 523</v>
          </cell>
          <cell r="D1048">
            <v>0</v>
          </cell>
          <cell r="E1048">
            <v>0</v>
          </cell>
          <cell r="F1048">
            <v>0</v>
          </cell>
          <cell r="G1048" t="str">
            <v>Legal</v>
          </cell>
          <cell r="H1048">
            <v>5</v>
          </cell>
          <cell r="I1048" t="str">
            <v>GR14</v>
          </cell>
          <cell r="J1048" t="str">
            <v>Brenham State Supported Living Center</v>
          </cell>
        </row>
        <row r="1049">
          <cell r="A1049" t="str">
            <v>14-043-BRS</v>
          </cell>
          <cell r="B1049" t="str">
            <v>DADS</v>
          </cell>
          <cell r="C1049" t="str">
            <v>Ductwork Replacement Bldg. 523</v>
          </cell>
          <cell r="D1049">
            <v>613345</v>
          </cell>
          <cell r="E1049">
            <v>578345</v>
          </cell>
          <cell r="F1049">
            <v>536048.44999999995</v>
          </cell>
          <cell r="G1049" t="str">
            <v>Construction</v>
          </cell>
          <cell r="H1049">
            <v>1</v>
          </cell>
          <cell r="I1049" t="str">
            <v>GR16</v>
          </cell>
          <cell r="J1049" t="str">
            <v>Brenham State Supported Living Center</v>
          </cell>
        </row>
        <row r="1050">
          <cell r="A1050" t="str">
            <v>14-043-BRS</v>
          </cell>
          <cell r="B1050" t="str">
            <v>DADS</v>
          </cell>
          <cell r="C1050" t="str">
            <v>Ductwork Replacement Bldg. 523</v>
          </cell>
          <cell r="D1050">
            <v>0</v>
          </cell>
          <cell r="E1050">
            <v>0</v>
          </cell>
          <cell r="F1050">
            <v>0</v>
          </cell>
          <cell r="G1050" t="str">
            <v>Contingency</v>
          </cell>
          <cell r="H1050">
            <v>9</v>
          </cell>
          <cell r="I1050" t="str">
            <v>GR16</v>
          </cell>
          <cell r="J1050" t="str">
            <v>Brenham State Supported Living Center</v>
          </cell>
        </row>
        <row r="1051">
          <cell r="A1051" t="str">
            <v>14-042-AUS</v>
          </cell>
          <cell r="B1051" t="str">
            <v>DADS</v>
          </cell>
          <cell r="C1051" t="str">
            <v>Roof Repairs &amp; Replacements</v>
          </cell>
          <cell r="D1051">
            <v>400000</v>
          </cell>
          <cell r="E1051">
            <v>400000</v>
          </cell>
          <cell r="F1051">
            <v>400000</v>
          </cell>
          <cell r="G1051" t="str">
            <v>Construction</v>
          </cell>
          <cell r="H1051">
            <v>1</v>
          </cell>
          <cell r="I1051" t="str">
            <v>7644</v>
          </cell>
          <cell r="J1051" t="str">
            <v>Austin State Supported Living Center</v>
          </cell>
        </row>
        <row r="1052">
          <cell r="A1052" t="str">
            <v>14-042-AUS</v>
          </cell>
          <cell r="B1052" t="str">
            <v>DADS</v>
          </cell>
          <cell r="C1052" t="str">
            <v>Roof Repairs &amp; Replacements</v>
          </cell>
          <cell r="D1052">
            <v>19991.07</v>
          </cell>
          <cell r="E1052">
            <v>19991.07</v>
          </cell>
          <cell r="F1052">
            <v>19991.07</v>
          </cell>
          <cell r="G1052" t="str">
            <v>Agency Admin.</v>
          </cell>
          <cell r="H1052">
            <v>6</v>
          </cell>
          <cell r="I1052" t="str">
            <v>7644</v>
          </cell>
          <cell r="J1052" t="str">
            <v>Austin State Supported Living Center</v>
          </cell>
        </row>
        <row r="1053">
          <cell r="A1053" t="str">
            <v>14-042-AUS</v>
          </cell>
          <cell r="B1053" t="str">
            <v>DADS</v>
          </cell>
          <cell r="C1053" t="str">
            <v>Roof Repairs &amp; Replacements</v>
          </cell>
          <cell r="D1053">
            <v>180445</v>
          </cell>
          <cell r="E1053">
            <v>180445</v>
          </cell>
          <cell r="F1053">
            <v>180445</v>
          </cell>
          <cell r="G1053" t="str">
            <v>Construction</v>
          </cell>
          <cell r="H1053">
            <v>1</v>
          </cell>
          <cell r="I1053" t="str">
            <v>7658</v>
          </cell>
          <cell r="J1053" t="str">
            <v>Austin State Supported Living Center</v>
          </cell>
        </row>
        <row r="1054">
          <cell r="A1054" t="str">
            <v>14-042-AUS</v>
          </cell>
          <cell r="B1054" t="str">
            <v>DADS</v>
          </cell>
          <cell r="C1054" t="str">
            <v>Roof Repairs &amp; Replacements</v>
          </cell>
          <cell r="D1054">
            <v>24665.05</v>
          </cell>
          <cell r="E1054">
            <v>24665.05</v>
          </cell>
          <cell r="F1054">
            <v>24665.05</v>
          </cell>
          <cell r="G1054" t="str">
            <v>Arch. &amp; Eng.</v>
          </cell>
          <cell r="H1054">
            <v>2</v>
          </cell>
          <cell r="I1054" t="str">
            <v>7658</v>
          </cell>
          <cell r="J1054" t="str">
            <v>Austin State Supported Living Center</v>
          </cell>
        </row>
        <row r="1055">
          <cell r="A1055" t="str">
            <v>14-042-AUS</v>
          </cell>
          <cell r="B1055" t="str">
            <v>DADS</v>
          </cell>
          <cell r="C1055" t="str">
            <v>Roof Repairs &amp; Replacements</v>
          </cell>
          <cell r="D1055">
            <v>30880.53</v>
          </cell>
          <cell r="E1055">
            <v>30880.53</v>
          </cell>
          <cell r="F1055">
            <v>30880.53</v>
          </cell>
          <cell r="G1055" t="str">
            <v>Agency Admin.</v>
          </cell>
          <cell r="H1055">
            <v>6</v>
          </cell>
          <cell r="I1055" t="str">
            <v>7658</v>
          </cell>
          <cell r="J1055" t="str">
            <v>Austin State Supported Living Center</v>
          </cell>
        </row>
        <row r="1056">
          <cell r="A1056" t="str">
            <v>14-042-AUS</v>
          </cell>
          <cell r="B1056" t="str">
            <v>DADS</v>
          </cell>
          <cell r="C1056" t="str">
            <v>Roof Repairs &amp; Replacements</v>
          </cell>
          <cell r="D1056">
            <v>11433.94</v>
          </cell>
          <cell r="E1056">
            <v>11433.94</v>
          </cell>
          <cell r="F1056">
            <v>11433.94</v>
          </cell>
          <cell r="G1056" t="str">
            <v>Other</v>
          </cell>
          <cell r="H1056">
            <v>8</v>
          </cell>
          <cell r="I1056" t="str">
            <v>7658</v>
          </cell>
          <cell r="J1056" t="str">
            <v>Austin State Supported Living Center</v>
          </cell>
        </row>
        <row r="1057">
          <cell r="A1057" t="str">
            <v>14-042-AUS</v>
          </cell>
          <cell r="B1057" t="str">
            <v>DADS</v>
          </cell>
          <cell r="C1057" t="str">
            <v>Roof Repairs &amp; Replacements</v>
          </cell>
          <cell r="D1057">
            <v>0</v>
          </cell>
          <cell r="E1057">
            <v>0</v>
          </cell>
          <cell r="F1057">
            <v>0</v>
          </cell>
          <cell r="G1057" t="str">
            <v>Contingency</v>
          </cell>
          <cell r="H1057">
            <v>9</v>
          </cell>
          <cell r="I1057" t="str">
            <v>7658</v>
          </cell>
          <cell r="J1057" t="str">
            <v>Austin State Supported Living Center</v>
          </cell>
        </row>
        <row r="1058">
          <cell r="A1058" t="str">
            <v>14-042-AUS</v>
          </cell>
          <cell r="B1058" t="str">
            <v>DADS</v>
          </cell>
          <cell r="C1058" t="str">
            <v>Roof Repairs &amp; Replacements</v>
          </cell>
          <cell r="D1058">
            <v>0</v>
          </cell>
          <cell r="E1058">
            <v>0</v>
          </cell>
          <cell r="F1058">
            <v>0</v>
          </cell>
          <cell r="G1058" t="str">
            <v>Construction</v>
          </cell>
          <cell r="H1058">
            <v>1</v>
          </cell>
          <cell r="I1058" t="str">
            <v>GR14</v>
          </cell>
          <cell r="J1058" t="str">
            <v>Austin State Supported Living Center</v>
          </cell>
        </row>
        <row r="1059">
          <cell r="A1059" t="str">
            <v>14-042-AUS</v>
          </cell>
          <cell r="B1059" t="str">
            <v>DADS</v>
          </cell>
          <cell r="C1059" t="str">
            <v>Roof Repairs &amp; Replacements</v>
          </cell>
          <cell r="D1059">
            <v>30187</v>
          </cell>
          <cell r="E1059">
            <v>30187</v>
          </cell>
          <cell r="F1059">
            <v>30187</v>
          </cell>
          <cell r="G1059" t="str">
            <v>Arch. &amp; Eng.</v>
          </cell>
          <cell r="H1059">
            <v>2</v>
          </cell>
          <cell r="I1059" t="str">
            <v>GR14</v>
          </cell>
          <cell r="J1059" t="str">
            <v>Austin State Supported Living Center</v>
          </cell>
        </row>
        <row r="1060">
          <cell r="A1060" t="str">
            <v>14-042-AUS</v>
          </cell>
          <cell r="B1060" t="str">
            <v>DADS</v>
          </cell>
          <cell r="C1060" t="str">
            <v>Roof Repairs &amp; Replacements</v>
          </cell>
          <cell r="D1060">
            <v>1957.45</v>
          </cell>
          <cell r="E1060">
            <v>1957.45</v>
          </cell>
          <cell r="F1060">
            <v>1957.45</v>
          </cell>
          <cell r="G1060" t="str">
            <v>Legal</v>
          </cell>
          <cell r="H1060">
            <v>5</v>
          </cell>
          <cell r="I1060" t="str">
            <v>GR14</v>
          </cell>
          <cell r="J1060" t="str">
            <v>Austin State Supported Living Center</v>
          </cell>
        </row>
        <row r="1061">
          <cell r="A1061" t="str">
            <v>14-042-AUS</v>
          </cell>
          <cell r="B1061" t="str">
            <v>DADS</v>
          </cell>
          <cell r="C1061" t="str">
            <v>Roof Repairs &amp; Replacements</v>
          </cell>
          <cell r="D1061">
            <v>0</v>
          </cell>
          <cell r="E1061">
            <v>0</v>
          </cell>
          <cell r="F1061">
            <v>0</v>
          </cell>
          <cell r="G1061" t="str">
            <v>Other</v>
          </cell>
          <cell r="H1061">
            <v>8</v>
          </cell>
          <cell r="I1061" t="str">
            <v>GR14</v>
          </cell>
          <cell r="J1061" t="str">
            <v>Austin State Supported Living Center</v>
          </cell>
        </row>
        <row r="1062">
          <cell r="A1062" t="str">
            <v>14-042-AUS</v>
          </cell>
          <cell r="B1062" t="str">
            <v>DADS</v>
          </cell>
          <cell r="C1062" t="str">
            <v>Roof Repairs &amp; Replacements</v>
          </cell>
          <cell r="D1062">
            <v>0</v>
          </cell>
          <cell r="E1062">
            <v>0</v>
          </cell>
          <cell r="F1062">
            <v>0</v>
          </cell>
          <cell r="G1062" t="str">
            <v>Contingency</v>
          </cell>
          <cell r="H1062">
            <v>9</v>
          </cell>
          <cell r="I1062" t="str">
            <v>GR14</v>
          </cell>
          <cell r="J1062" t="str">
            <v>Austin State Supported Living Center</v>
          </cell>
        </row>
        <row r="1063">
          <cell r="A1063" t="str">
            <v>14-041-AUS</v>
          </cell>
          <cell r="B1063" t="str">
            <v>DADS</v>
          </cell>
          <cell r="C1063" t="str">
            <v>Fire Rated Walls &amp; Leaking Showers Renovation</v>
          </cell>
          <cell r="D1063">
            <v>1665000</v>
          </cell>
          <cell r="E1063">
            <v>1594088.71</v>
          </cell>
          <cell r="F1063">
            <v>892145</v>
          </cell>
          <cell r="G1063" t="str">
            <v>Construction</v>
          </cell>
          <cell r="H1063">
            <v>1</v>
          </cell>
          <cell r="I1063" t="str">
            <v>7658</v>
          </cell>
          <cell r="J1063" t="str">
            <v>Austin State Supported Living Center</v>
          </cell>
        </row>
        <row r="1064">
          <cell r="A1064" t="str">
            <v>14-041-AUS</v>
          </cell>
          <cell r="B1064" t="str">
            <v>DADS</v>
          </cell>
          <cell r="C1064" t="str">
            <v>Fire Rated Walls &amp; Leaking Showers Renovation</v>
          </cell>
          <cell r="D1064">
            <v>47488.04</v>
          </cell>
          <cell r="E1064">
            <v>47488.04</v>
          </cell>
          <cell r="F1064">
            <v>28140</v>
          </cell>
          <cell r="G1064" t="str">
            <v>Arch. &amp; Eng.</v>
          </cell>
          <cell r="H1064">
            <v>2</v>
          </cell>
          <cell r="I1064" t="str">
            <v>7658</v>
          </cell>
          <cell r="J1064" t="str">
            <v>Austin State Supported Living Center</v>
          </cell>
        </row>
        <row r="1065">
          <cell r="A1065" t="str">
            <v>14-041-AUS</v>
          </cell>
          <cell r="B1065" t="str">
            <v>DADS</v>
          </cell>
          <cell r="C1065" t="str">
            <v>Fire Rated Walls &amp; Leaking Showers Renovation</v>
          </cell>
          <cell r="D1065">
            <v>4515.7</v>
          </cell>
          <cell r="E1065">
            <v>4515.7</v>
          </cell>
          <cell r="F1065">
            <v>3875.2</v>
          </cell>
          <cell r="G1065" t="str">
            <v>Legal</v>
          </cell>
          <cell r="H1065">
            <v>5</v>
          </cell>
          <cell r="I1065" t="str">
            <v>7658</v>
          </cell>
          <cell r="J1065" t="str">
            <v>Austin State Supported Living Center</v>
          </cell>
        </row>
        <row r="1066">
          <cell r="A1066" t="str">
            <v>14-041-AUS</v>
          </cell>
          <cell r="B1066" t="str">
            <v>DADS</v>
          </cell>
          <cell r="C1066" t="str">
            <v>Fire Rated Walls &amp; Leaking Showers Renovation</v>
          </cell>
          <cell r="D1066">
            <v>133303.4</v>
          </cell>
          <cell r="E1066">
            <v>133303.4</v>
          </cell>
          <cell r="F1066">
            <v>133303.4</v>
          </cell>
          <cell r="G1066" t="str">
            <v>Agency Admin.</v>
          </cell>
          <cell r="H1066">
            <v>6</v>
          </cell>
          <cell r="I1066" t="str">
            <v>7658</v>
          </cell>
          <cell r="J1066" t="str">
            <v>Austin State Supported Living Center</v>
          </cell>
        </row>
        <row r="1067">
          <cell r="A1067" t="str">
            <v>14-041-AUS</v>
          </cell>
          <cell r="B1067" t="str">
            <v>DADS</v>
          </cell>
          <cell r="C1067" t="str">
            <v>Fire Rated Walls &amp; Leaking Showers Renovation</v>
          </cell>
          <cell r="D1067">
            <v>38754.44</v>
          </cell>
          <cell r="E1067">
            <v>14238.44</v>
          </cell>
          <cell r="F1067">
            <v>10378.44</v>
          </cell>
          <cell r="G1067" t="str">
            <v>Other</v>
          </cell>
          <cell r="H1067">
            <v>8</v>
          </cell>
          <cell r="I1067" t="str">
            <v>7658</v>
          </cell>
          <cell r="J1067" t="str">
            <v>Austin State Supported Living Center</v>
          </cell>
        </row>
        <row r="1068">
          <cell r="A1068" t="str">
            <v>14-041-AUS</v>
          </cell>
          <cell r="B1068" t="str">
            <v>DADS</v>
          </cell>
          <cell r="C1068" t="str">
            <v>Fire Rated Walls &amp; Leaking Showers Renovation</v>
          </cell>
          <cell r="D1068">
            <v>102456.6</v>
          </cell>
          <cell r="E1068">
            <v>0</v>
          </cell>
          <cell r="F1068">
            <v>0</v>
          </cell>
          <cell r="G1068" t="str">
            <v>Contingency</v>
          </cell>
          <cell r="H1068">
            <v>9</v>
          </cell>
          <cell r="I1068" t="str">
            <v>7658</v>
          </cell>
          <cell r="J1068" t="str">
            <v>Austin State Supported Living Center</v>
          </cell>
        </row>
        <row r="1069">
          <cell r="A1069" t="str">
            <v>14-041-AUS</v>
          </cell>
          <cell r="B1069" t="str">
            <v>DADS</v>
          </cell>
          <cell r="C1069" t="str">
            <v>Fire Rated Walls &amp; Leaking Showers Renovation</v>
          </cell>
          <cell r="D1069">
            <v>0</v>
          </cell>
          <cell r="E1069">
            <v>0</v>
          </cell>
          <cell r="F1069">
            <v>0</v>
          </cell>
          <cell r="G1069" t="str">
            <v>Construction</v>
          </cell>
          <cell r="H1069">
            <v>1</v>
          </cell>
          <cell r="I1069" t="str">
            <v>GR14</v>
          </cell>
          <cell r="J1069" t="str">
            <v>Austin State Supported Living Center</v>
          </cell>
        </row>
        <row r="1070">
          <cell r="A1070" t="str">
            <v>14-041-AUS</v>
          </cell>
          <cell r="B1070" t="str">
            <v>DADS</v>
          </cell>
          <cell r="C1070" t="str">
            <v>Fire Rated Walls &amp; Leaking Showers Renovation</v>
          </cell>
          <cell r="D1070">
            <v>87100</v>
          </cell>
          <cell r="E1070">
            <v>87100</v>
          </cell>
          <cell r="F1070">
            <v>87100</v>
          </cell>
          <cell r="G1070" t="str">
            <v>Arch. &amp; Eng.</v>
          </cell>
          <cell r="H1070">
            <v>2</v>
          </cell>
          <cell r="I1070" t="str">
            <v>GR14</v>
          </cell>
          <cell r="J1070" t="str">
            <v>Austin State Supported Living Center</v>
          </cell>
        </row>
        <row r="1071">
          <cell r="A1071" t="str">
            <v>14-041-AUS</v>
          </cell>
          <cell r="B1071" t="str">
            <v>DADS</v>
          </cell>
          <cell r="C1071" t="str">
            <v>Fire Rated Walls &amp; Leaking Showers Renovation</v>
          </cell>
          <cell r="D1071">
            <v>23600</v>
          </cell>
          <cell r="E1071">
            <v>23600</v>
          </cell>
          <cell r="F1071">
            <v>23600</v>
          </cell>
          <cell r="G1071" t="str">
            <v>Site Survey</v>
          </cell>
          <cell r="H1071">
            <v>3</v>
          </cell>
          <cell r="I1071" t="str">
            <v>GR14</v>
          </cell>
          <cell r="J1071" t="str">
            <v>Austin State Supported Living Center</v>
          </cell>
        </row>
        <row r="1072">
          <cell r="A1072" t="str">
            <v>14-041-AUS</v>
          </cell>
          <cell r="B1072" t="str">
            <v>DADS</v>
          </cell>
          <cell r="C1072" t="str">
            <v>Fire Rated Walls &amp; Leaking Showers Renovation</v>
          </cell>
          <cell r="D1072">
            <v>0</v>
          </cell>
          <cell r="E1072">
            <v>0</v>
          </cell>
          <cell r="F1072">
            <v>0</v>
          </cell>
          <cell r="G1072" t="str">
            <v>Testing</v>
          </cell>
          <cell r="H1072">
            <v>4</v>
          </cell>
          <cell r="I1072" t="str">
            <v>GR14</v>
          </cell>
          <cell r="J1072" t="str">
            <v>Austin State Supported Living Center</v>
          </cell>
        </row>
        <row r="1073">
          <cell r="A1073" t="str">
            <v>14-041-AUS</v>
          </cell>
          <cell r="B1073" t="str">
            <v>DADS</v>
          </cell>
          <cell r="C1073" t="str">
            <v>Fire Rated Walls &amp; Leaking Showers Renovation</v>
          </cell>
          <cell r="D1073">
            <v>0</v>
          </cell>
          <cell r="E1073">
            <v>0</v>
          </cell>
          <cell r="F1073">
            <v>0</v>
          </cell>
          <cell r="G1073" t="str">
            <v>Legal</v>
          </cell>
          <cell r="H1073">
            <v>5</v>
          </cell>
          <cell r="I1073" t="str">
            <v>GR14</v>
          </cell>
          <cell r="J1073" t="str">
            <v>Austin State Supported Living Center</v>
          </cell>
        </row>
        <row r="1074">
          <cell r="A1074" t="str">
            <v>14-041-AUS</v>
          </cell>
          <cell r="B1074" t="str">
            <v>DADS</v>
          </cell>
          <cell r="C1074" t="str">
            <v>Fire Rated Walls &amp; Leaking Showers Renovation</v>
          </cell>
          <cell r="D1074">
            <v>0</v>
          </cell>
          <cell r="E1074">
            <v>0</v>
          </cell>
          <cell r="F1074">
            <v>0</v>
          </cell>
          <cell r="G1074" t="str">
            <v>Other</v>
          </cell>
          <cell r="H1074">
            <v>8</v>
          </cell>
          <cell r="I1074" t="str">
            <v>GR14</v>
          </cell>
          <cell r="J1074" t="str">
            <v>Austin State Supported Living Center</v>
          </cell>
        </row>
        <row r="1075">
          <cell r="A1075" t="str">
            <v>14-040-AUS</v>
          </cell>
          <cell r="B1075" t="str">
            <v>DADS</v>
          </cell>
          <cell r="C1075" t="str">
            <v>Emergency Generator Installation</v>
          </cell>
          <cell r="D1075">
            <v>500000</v>
          </cell>
          <cell r="E1075">
            <v>500000</v>
          </cell>
          <cell r="F1075">
            <v>500000</v>
          </cell>
          <cell r="G1075" t="str">
            <v>Construction</v>
          </cell>
          <cell r="H1075">
            <v>1</v>
          </cell>
          <cell r="I1075" t="str">
            <v>7644</v>
          </cell>
          <cell r="J1075" t="str">
            <v>Austin State Supported Living Center</v>
          </cell>
        </row>
        <row r="1076">
          <cell r="A1076" t="str">
            <v>14-040-AUS</v>
          </cell>
          <cell r="B1076" t="str">
            <v>DADS</v>
          </cell>
          <cell r="C1076" t="str">
            <v>Emergency Generator Installation</v>
          </cell>
          <cell r="D1076">
            <v>167540.92000000001</v>
          </cell>
          <cell r="E1076">
            <v>167540.92000000001</v>
          </cell>
          <cell r="F1076">
            <v>167540.92000000001</v>
          </cell>
          <cell r="G1076" t="str">
            <v>Construction</v>
          </cell>
          <cell r="H1076">
            <v>1</v>
          </cell>
          <cell r="I1076" t="str">
            <v>7658</v>
          </cell>
          <cell r="J1076" t="str">
            <v>Austin State Supported Living Center</v>
          </cell>
        </row>
        <row r="1077">
          <cell r="A1077" t="str">
            <v>14-040-AUS</v>
          </cell>
          <cell r="B1077" t="str">
            <v>DADS</v>
          </cell>
          <cell r="C1077" t="str">
            <v>Emergency Generator Installation</v>
          </cell>
          <cell r="D1077">
            <v>27310.28</v>
          </cell>
          <cell r="E1077">
            <v>27310.28</v>
          </cell>
          <cell r="F1077">
            <v>27310.28</v>
          </cell>
          <cell r="G1077" t="str">
            <v>Arch. &amp; Eng.</v>
          </cell>
          <cell r="H1077">
            <v>2</v>
          </cell>
          <cell r="I1077" t="str">
            <v>7658</v>
          </cell>
          <cell r="J1077" t="str">
            <v>Austin State Supported Living Center</v>
          </cell>
        </row>
        <row r="1078">
          <cell r="A1078" t="str">
            <v>14-040-AUS</v>
          </cell>
          <cell r="B1078" t="str">
            <v>DADS</v>
          </cell>
          <cell r="C1078" t="str">
            <v>Emergency Generator Installation</v>
          </cell>
          <cell r="D1078">
            <v>55189.65</v>
          </cell>
          <cell r="E1078">
            <v>55189.65</v>
          </cell>
          <cell r="F1078">
            <v>55189.65</v>
          </cell>
          <cell r="G1078" t="str">
            <v>Agency Admin.</v>
          </cell>
          <cell r="H1078">
            <v>6</v>
          </cell>
          <cell r="I1078" t="str">
            <v>7658</v>
          </cell>
          <cell r="J1078" t="str">
            <v>Austin State Supported Living Center</v>
          </cell>
        </row>
        <row r="1079">
          <cell r="A1079" t="str">
            <v>14-040-AUS</v>
          </cell>
          <cell r="B1079" t="str">
            <v>DADS</v>
          </cell>
          <cell r="C1079" t="str">
            <v>Emergency Generator Installation</v>
          </cell>
          <cell r="D1079">
            <v>3754.59</v>
          </cell>
          <cell r="E1079">
            <v>3754.59</v>
          </cell>
          <cell r="F1079">
            <v>3754.59</v>
          </cell>
          <cell r="G1079" t="str">
            <v>Other</v>
          </cell>
          <cell r="H1079">
            <v>8</v>
          </cell>
          <cell r="I1079" t="str">
            <v>7658</v>
          </cell>
          <cell r="J1079" t="str">
            <v>Austin State Supported Living Center</v>
          </cell>
        </row>
        <row r="1080">
          <cell r="A1080" t="str">
            <v>14-040-AUS</v>
          </cell>
          <cell r="B1080" t="str">
            <v>DADS</v>
          </cell>
          <cell r="C1080" t="str">
            <v>Emergency Generator Installation</v>
          </cell>
          <cell r="D1080">
            <v>0</v>
          </cell>
          <cell r="E1080">
            <v>0</v>
          </cell>
          <cell r="F1080">
            <v>0</v>
          </cell>
          <cell r="G1080" t="str">
            <v>Contingency</v>
          </cell>
          <cell r="H1080">
            <v>9</v>
          </cell>
          <cell r="I1080" t="str">
            <v>7658</v>
          </cell>
          <cell r="J1080" t="str">
            <v>Austin State Supported Living Center</v>
          </cell>
        </row>
        <row r="1081">
          <cell r="A1081" t="str">
            <v>14-040-AUS</v>
          </cell>
          <cell r="B1081" t="str">
            <v>DADS</v>
          </cell>
          <cell r="C1081" t="str">
            <v>Emergency Generator Installation</v>
          </cell>
          <cell r="D1081">
            <v>0</v>
          </cell>
          <cell r="E1081">
            <v>0</v>
          </cell>
          <cell r="F1081">
            <v>0</v>
          </cell>
          <cell r="G1081" t="str">
            <v>Construction</v>
          </cell>
          <cell r="H1081">
            <v>1</v>
          </cell>
          <cell r="I1081" t="str">
            <v>GR14</v>
          </cell>
          <cell r="J1081" t="str">
            <v>Austin State Supported Living Center</v>
          </cell>
        </row>
        <row r="1082">
          <cell r="A1082" t="str">
            <v>14-040-AUS</v>
          </cell>
          <cell r="B1082" t="str">
            <v>DADS</v>
          </cell>
          <cell r="C1082" t="str">
            <v>Emergency Generator Installation</v>
          </cell>
          <cell r="D1082">
            <v>32470.799999999999</v>
          </cell>
          <cell r="E1082">
            <v>32470.799999999999</v>
          </cell>
          <cell r="F1082">
            <v>32470.799999999999</v>
          </cell>
          <cell r="G1082" t="str">
            <v>Arch. &amp; Eng.</v>
          </cell>
          <cell r="H1082">
            <v>2</v>
          </cell>
          <cell r="I1082" t="str">
            <v>GR14</v>
          </cell>
          <cell r="J1082" t="str">
            <v>Austin State Supported Living Center</v>
          </cell>
        </row>
        <row r="1083">
          <cell r="A1083" t="str">
            <v>14-040-AUS</v>
          </cell>
          <cell r="B1083" t="str">
            <v>DADS</v>
          </cell>
          <cell r="C1083" t="str">
            <v>Emergency Generator Installation</v>
          </cell>
          <cell r="D1083">
            <v>0</v>
          </cell>
          <cell r="E1083">
            <v>0</v>
          </cell>
          <cell r="F1083">
            <v>0</v>
          </cell>
          <cell r="G1083" t="str">
            <v>Site Survey</v>
          </cell>
          <cell r="H1083">
            <v>3</v>
          </cell>
          <cell r="I1083" t="str">
            <v>GR14</v>
          </cell>
          <cell r="J1083" t="str">
            <v>Austin State Supported Living Center</v>
          </cell>
        </row>
        <row r="1084">
          <cell r="A1084" t="str">
            <v>14-040-AUS</v>
          </cell>
          <cell r="B1084" t="str">
            <v>DADS</v>
          </cell>
          <cell r="C1084" t="str">
            <v>Emergency Generator Installation</v>
          </cell>
          <cell r="D1084">
            <v>2157.34</v>
          </cell>
          <cell r="E1084">
            <v>2157.34</v>
          </cell>
          <cell r="F1084">
            <v>2157.34</v>
          </cell>
          <cell r="G1084" t="str">
            <v>Legal</v>
          </cell>
          <cell r="H1084">
            <v>5</v>
          </cell>
          <cell r="I1084" t="str">
            <v>GR14</v>
          </cell>
          <cell r="J1084" t="str">
            <v>Austin State Supported Living Center</v>
          </cell>
        </row>
        <row r="1085">
          <cell r="A1085" t="str">
            <v>14-040-AUS</v>
          </cell>
          <cell r="B1085" t="str">
            <v>DADS</v>
          </cell>
          <cell r="C1085" t="str">
            <v>Emergency Generator Installation</v>
          </cell>
          <cell r="D1085">
            <v>0</v>
          </cell>
          <cell r="E1085">
            <v>0</v>
          </cell>
          <cell r="F1085">
            <v>0</v>
          </cell>
          <cell r="G1085" t="str">
            <v>Agency Admin.</v>
          </cell>
          <cell r="H1085">
            <v>6</v>
          </cell>
          <cell r="I1085" t="str">
            <v>GR14</v>
          </cell>
          <cell r="J1085" t="str">
            <v>Austin State Supported Living Center</v>
          </cell>
        </row>
        <row r="1086">
          <cell r="A1086" t="str">
            <v>14-039-AUS</v>
          </cell>
          <cell r="B1086" t="str">
            <v>DADS</v>
          </cell>
          <cell r="C1086" t="str">
            <v>Domestic Water Main Replacement</v>
          </cell>
          <cell r="D1086">
            <v>350000</v>
          </cell>
          <cell r="E1086">
            <v>350000</v>
          </cell>
          <cell r="F1086">
            <v>350000</v>
          </cell>
          <cell r="G1086" t="str">
            <v>Construction</v>
          </cell>
          <cell r="H1086">
            <v>1</v>
          </cell>
          <cell r="I1086" t="str">
            <v>7644</v>
          </cell>
          <cell r="J1086" t="str">
            <v>Austin State Supported Living Center</v>
          </cell>
        </row>
        <row r="1087">
          <cell r="A1087" t="str">
            <v>14-039-AUS</v>
          </cell>
          <cell r="B1087" t="str">
            <v>DADS</v>
          </cell>
          <cell r="C1087" t="str">
            <v>Domestic Water Main Replacement</v>
          </cell>
          <cell r="D1087">
            <v>184090.59</v>
          </cell>
          <cell r="E1087">
            <v>184090.59</v>
          </cell>
          <cell r="F1087">
            <v>184090.59</v>
          </cell>
          <cell r="G1087" t="str">
            <v>Construction</v>
          </cell>
          <cell r="H1087">
            <v>1</v>
          </cell>
          <cell r="I1087" t="str">
            <v>7658</v>
          </cell>
          <cell r="J1087" t="str">
            <v>Austin State Supported Living Center</v>
          </cell>
        </row>
        <row r="1088">
          <cell r="A1088" t="str">
            <v>14-039-AUS</v>
          </cell>
          <cell r="B1088" t="str">
            <v>DADS</v>
          </cell>
          <cell r="C1088" t="str">
            <v>Domestic Water Main Replacement</v>
          </cell>
          <cell r="D1088">
            <v>16984.71</v>
          </cell>
          <cell r="E1088">
            <v>16984.71</v>
          </cell>
          <cell r="F1088">
            <v>16984.71</v>
          </cell>
          <cell r="G1088" t="str">
            <v>Arch. &amp; Eng.</v>
          </cell>
          <cell r="H1088">
            <v>2</v>
          </cell>
          <cell r="I1088" t="str">
            <v>7658</v>
          </cell>
          <cell r="J1088" t="str">
            <v>Austin State Supported Living Center</v>
          </cell>
        </row>
        <row r="1089">
          <cell r="A1089" t="str">
            <v>14-039-AUS</v>
          </cell>
          <cell r="B1089" t="str">
            <v>DADS</v>
          </cell>
          <cell r="C1089" t="str">
            <v>Domestic Water Main Replacement</v>
          </cell>
          <cell r="D1089">
            <v>0</v>
          </cell>
          <cell r="E1089">
            <v>0</v>
          </cell>
          <cell r="F1089">
            <v>0</v>
          </cell>
          <cell r="G1089" t="str">
            <v>Site Survey</v>
          </cell>
          <cell r="H1089">
            <v>3</v>
          </cell>
          <cell r="I1089" t="str">
            <v>7658</v>
          </cell>
          <cell r="J1089" t="str">
            <v>Austin State Supported Living Center</v>
          </cell>
        </row>
        <row r="1090">
          <cell r="A1090" t="str">
            <v>14-039-AUS</v>
          </cell>
          <cell r="B1090" t="str">
            <v>DADS</v>
          </cell>
          <cell r="C1090" t="str">
            <v>Domestic Water Main Replacement</v>
          </cell>
          <cell r="D1090">
            <v>17990</v>
          </cell>
          <cell r="E1090">
            <v>17990</v>
          </cell>
          <cell r="F1090">
            <v>17990</v>
          </cell>
          <cell r="G1090" t="str">
            <v>Testing</v>
          </cell>
          <cell r="H1090">
            <v>4</v>
          </cell>
          <cell r="I1090" t="str">
            <v>7658</v>
          </cell>
          <cell r="J1090" t="str">
            <v>Austin State Supported Living Center</v>
          </cell>
        </row>
        <row r="1091">
          <cell r="A1091" t="str">
            <v>14-039-AUS</v>
          </cell>
          <cell r="B1091" t="str">
            <v>DADS</v>
          </cell>
          <cell r="C1091" t="str">
            <v>Domestic Water Main Replacement</v>
          </cell>
          <cell r="D1091">
            <v>1206.48</v>
          </cell>
          <cell r="E1091">
            <v>1206.48</v>
          </cell>
          <cell r="F1091">
            <v>1206.48</v>
          </cell>
          <cell r="G1091" t="str">
            <v>Legal</v>
          </cell>
          <cell r="H1091">
            <v>5</v>
          </cell>
          <cell r="I1091" t="str">
            <v>7658</v>
          </cell>
          <cell r="J1091" t="str">
            <v>Austin State Supported Living Center</v>
          </cell>
        </row>
        <row r="1092">
          <cell r="A1092" t="str">
            <v>14-039-AUS</v>
          </cell>
          <cell r="B1092" t="str">
            <v>DADS</v>
          </cell>
          <cell r="C1092" t="str">
            <v>Domestic Water Main Replacement</v>
          </cell>
          <cell r="D1092">
            <v>47000</v>
          </cell>
          <cell r="E1092">
            <v>47000</v>
          </cell>
          <cell r="F1092">
            <v>47000</v>
          </cell>
          <cell r="G1092" t="str">
            <v>Agency Admin.</v>
          </cell>
          <cell r="H1092">
            <v>6</v>
          </cell>
          <cell r="I1092" t="str">
            <v>7658</v>
          </cell>
          <cell r="J1092" t="str">
            <v>Austin State Supported Living Center</v>
          </cell>
        </row>
        <row r="1093">
          <cell r="A1093" t="str">
            <v>14-039-AUS</v>
          </cell>
          <cell r="B1093" t="str">
            <v>DADS</v>
          </cell>
          <cell r="C1093" t="str">
            <v>Domestic Water Main Replacement</v>
          </cell>
          <cell r="D1093">
            <v>0</v>
          </cell>
          <cell r="E1093">
            <v>0</v>
          </cell>
          <cell r="F1093">
            <v>0</v>
          </cell>
          <cell r="G1093" t="str">
            <v>Contingency</v>
          </cell>
          <cell r="H1093">
            <v>9</v>
          </cell>
          <cell r="I1093" t="str">
            <v>7658</v>
          </cell>
          <cell r="J1093" t="str">
            <v>Austin State Supported Living Center</v>
          </cell>
        </row>
        <row r="1094">
          <cell r="A1094" t="str">
            <v>14-039-AUS</v>
          </cell>
          <cell r="B1094" t="str">
            <v>DADS</v>
          </cell>
          <cell r="C1094" t="str">
            <v>Domestic Water Main Replacement</v>
          </cell>
          <cell r="D1094">
            <v>0</v>
          </cell>
          <cell r="E1094">
            <v>0</v>
          </cell>
          <cell r="F1094">
            <v>0</v>
          </cell>
          <cell r="G1094" t="str">
            <v>Construction</v>
          </cell>
          <cell r="H1094">
            <v>1</v>
          </cell>
          <cell r="I1094" t="str">
            <v>GR14</v>
          </cell>
          <cell r="J1094" t="str">
            <v>Austin State Supported Living Center</v>
          </cell>
        </row>
        <row r="1095">
          <cell r="A1095" t="str">
            <v>14-039-AUS</v>
          </cell>
          <cell r="B1095" t="str">
            <v>DADS</v>
          </cell>
          <cell r="C1095" t="str">
            <v>Domestic Water Main Replacement</v>
          </cell>
          <cell r="D1095">
            <v>64275</v>
          </cell>
          <cell r="E1095">
            <v>64275</v>
          </cell>
          <cell r="F1095">
            <v>64275</v>
          </cell>
          <cell r="G1095" t="str">
            <v>Arch. &amp; Eng.</v>
          </cell>
          <cell r="H1095">
            <v>2</v>
          </cell>
          <cell r="I1095" t="str">
            <v>GR14</v>
          </cell>
          <cell r="J1095" t="str">
            <v>Austin State Supported Living Center</v>
          </cell>
        </row>
        <row r="1096">
          <cell r="A1096" t="str">
            <v>14-039-AUS</v>
          </cell>
          <cell r="B1096" t="str">
            <v>DADS</v>
          </cell>
          <cell r="C1096" t="str">
            <v>Domestic Water Main Replacement</v>
          </cell>
          <cell r="D1096">
            <v>30700</v>
          </cell>
          <cell r="E1096">
            <v>30700</v>
          </cell>
          <cell r="F1096">
            <v>30700</v>
          </cell>
          <cell r="G1096" t="str">
            <v>Site Survey</v>
          </cell>
          <cell r="H1096">
            <v>3</v>
          </cell>
          <cell r="I1096" t="str">
            <v>GR14</v>
          </cell>
          <cell r="J1096" t="str">
            <v>Austin State Supported Living Center</v>
          </cell>
        </row>
        <row r="1097">
          <cell r="A1097" t="str">
            <v>14-039-AUS</v>
          </cell>
          <cell r="B1097" t="str">
            <v>DADS</v>
          </cell>
          <cell r="C1097" t="str">
            <v>Domestic Water Main Replacement</v>
          </cell>
          <cell r="D1097">
            <v>30000</v>
          </cell>
          <cell r="E1097">
            <v>30000</v>
          </cell>
          <cell r="F1097">
            <v>30000</v>
          </cell>
          <cell r="G1097" t="str">
            <v>Testing</v>
          </cell>
          <cell r="H1097">
            <v>4</v>
          </cell>
          <cell r="I1097" t="str">
            <v>GR14</v>
          </cell>
          <cell r="J1097" t="str">
            <v>Austin State Supported Living Center</v>
          </cell>
        </row>
        <row r="1098">
          <cell r="A1098" t="str">
            <v>14-039-AUS</v>
          </cell>
          <cell r="B1098" t="str">
            <v>DADS</v>
          </cell>
          <cell r="C1098" t="str">
            <v>Domestic Water Main Replacement</v>
          </cell>
          <cell r="D1098">
            <v>1416.08</v>
          </cell>
          <cell r="E1098">
            <v>1416.08</v>
          </cell>
          <cell r="F1098">
            <v>1416.08</v>
          </cell>
          <cell r="G1098" t="str">
            <v>Legal</v>
          </cell>
          <cell r="H1098">
            <v>5</v>
          </cell>
          <cell r="I1098" t="str">
            <v>GR14</v>
          </cell>
          <cell r="J1098" t="str">
            <v>Austin State Supported Living Center</v>
          </cell>
        </row>
        <row r="1099">
          <cell r="A1099" t="str">
            <v>14-038-ABS</v>
          </cell>
          <cell r="B1099" t="str">
            <v>DADS</v>
          </cell>
          <cell r="C1099" t="str">
            <v>Roof Repairs &amp; Replacement</v>
          </cell>
          <cell r="D1099">
            <v>0</v>
          </cell>
          <cell r="E1099">
            <v>0</v>
          </cell>
          <cell r="F1099">
            <v>0</v>
          </cell>
          <cell r="G1099" t="str">
            <v>Construction</v>
          </cell>
          <cell r="H1099">
            <v>1</v>
          </cell>
          <cell r="I1099" t="str">
            <v>7658</v>
          </cell>
          <cell r="J1099" t="str">
            <v>Abilene State Supported Living Center</v>
          </cell>
        </row>
        <row r="1100">
          <cell r="A1100" t="str">
            <v>14-038-ABS</v>
          </cell>
          <cell r="B1100" t="str">
            <v>DADS</v>
          </cell>
          <cell r="C1100" t="str">
            <v>Roof Repairs &amp; Replacement</v>
          </cell>
          <cell r="D1100">
            <v>20758.97</v>
          </cell>
          <cell r="E1100">
            <v>20758.97</v>
          </cell>
          <cell r="F1100">
            <v>20758.97</v>
          </cell>
          <cell r="G1100" t="str">
            <v>Arch. &amp; Eng.</v>
          </cell>
          <cell r="H1100">
            <v>2</v>
          </cell>
          <cell r="I1100" t="str">
            <v>7658</v>
          </cell>
          <cell r="J1100" t="str">
            <v>Abilene State Supported Living Center</v>
          </cell>
        </row>
        <row r="1101">
          <cell r="A1101" t="str">
            <v>14-038-ABS</v>
          </cell>
          <cell r="B1101" t="str">
            <v>DADS</v>
          </cell>
          <cell r="C1101" t="str">
            <v>Roof Repairs &amp; Replacement</v>
          </cell>
          <cell r="D1101">
            <v>602.08000000000004</v>
          </cell>
          <cell r="E1101">
            <v>602.08000000000004</v>
          </cell>
          <cell r="F1101">
            <v>602.08000000000004</v>
          </cell>
          <cell r="G1101" t="str">
            <v>Legal</v>
          </cell>
          <cell r="H1101">
            <v>5</v>
          </cell>
          <cell r="I1101" t="str">
            <v>7658</v>
          </cell>
          <cell r="J1101" t="str">
            <v>Abilene State Supported Living Center</v>
          </cell>
        </row>
        <row r="1102">
          <cell r="A1102" t="str">
            <v>14-038-ABS</v>
          </cell>
          <cell r="B1102" t="str">
            <v>DADS</v>
          </cell>
          <cell r="C1102" t="str">
            <v>Roof Repairs &amp; Replacement</v>
          </cell>
          <cell r="D1102">
            <v>60691.59</v>
          </cell>
          <cell r="E1102">
            <v>60691.59</v>
          </cell>
          <cell r="F1102">
            <v>60691.59</v>
          </cell>
          <cell r="G1102" t="str">
            <v>Agency Admin.</v>
          </cell>
          <cell r="H1102">
            <v>6</v>
          </cell>
          <cell r="I1102" t="str">
            <v>7658</v>
          </cell>
          <cell r="J1102" t="str">
            <v>Abilene State Supported Living Center</v>
          </cell>
        </row>
        <row r="1103">
          <cell r="A1103" t="str">
            <v>14-038-ABS</v>
          </cell>
          <cell r="B1103" t="str">
            <v>DADS</v>
          </cell>
          <cell r="C1103" t="str">
            <v>Roof Repairs &amp; Replacement</v>
          </cell>
          <cell r="D1103">
            <v>18439.41</v>
          </cell>
          <cell r="E1103">
            <v>18439.41</v>
          </cell>
          <cell r="F1103">
            <v>18439.41</v>
          </cell>
          <cell r="G1103" t="str">
            <v>Other</v>
          </cell>
          <cell r="H1103">
            <v>8</v>
          </cell>
          <cell r="I1103" t="str">
            <v>7658</v>
          </cell>
          <cell r="J1103" t="str">
            <v>Abilene State Supported Living Center</v>
          </cell>
        </row>
        <row r="1104">
          <cell r="A1104" t="str">
            <v>14-038-ABS</v>
          </cell>
          <cell r="B1104" t="str">
            <v>DADS</v>
          </cell>
          <cell r="C1104" t="str">
            <v>Roof Repairs &amp; Replacement</v>
          </cell>
          <cell r="D1104">
            <v>0</v>
          </cell>
          <cell r="E1104">
            <v>0</v>
          </cell>
          <cell r="F1104">
            <v>0</v>
          </cell>
          <cell r="G1104" t="str">
            <v>Contingency</v>
          </cell>
          <cell r="H1104">
            <v>9</v>
          </cell>
          <cell r="I1104" t="str">
            <v>7658</v>
          </cell>
          <cell r="J1104" t="str">
            <v>Abilene State Supported Living Center</v>
          </cell>
        </row>
        <row r="1105">
          <cell r="A1105" t="str">
            <v>14-038-ABS</v>
          </cell>
          <cell r="B1105" t="str">
            <v>DADS</v>
          </cell>
          <cell r="C1105" t="str">
            <v>Roof Repairs &amp; Replacement</v>
          </cell>
          <cell r="D1105">
            <v>726000</v>
          </cell>
          <cell r="E1105">
            <v>726000</v>
          </cell>
          <cell r="F1105">
            <v>726000</v>
          </cell>
          <cell r="G1105" t="str">
            <v>Construction</v>
          </cell>
          <cell r="H1105">
            <v>1</v>
          </cell>
          <cell r="I1105" t="str">
            <v>GR14</v>
          </cell>
          <cell r="J1105" t="str">
            <v>Abilene State Supported Living Center</v>
          </cell>
        </row>
        <row r="1106">
          <cell r="A1106" t="str">
            <v>14-038-ABS</v>
          </cell>
          <cell r="B1106" t="str">
            <v>DADS</v>
          </cell>
          <cell r="C1106" t="str">
            <v>Roof Repairs &amp; Replacement</v>
          </cell>
          <cell r="D1106">
            <v>38552.379999999997</v>
          </cell>
          <cell r="E1106">
            <v>38552.379999999997</v>
          </cell>
          <cell r="F1106">
            <v>38552.379999999997</v>
          </cell>
          <cell r="G1106" t="str">
            <v>Arch. &amp; Eng.</v>
          </cell>
          <cell r="H1106">
            <v>2</v>
          </cell>
          <cell r="I1106" t="str">
            <v>GR14</v>
          </cell>
          <cell r="J1106" t="str">
            <v>Abilene State Supported Living Center</v>
          </cell>
        </row>
        <row r="1107">
          <cell r="A1107" t="str">
            <v>14-038-ABS</v>
          </cell>
          <cell r="B1107" t="str">
            <v>DADS</v>
          </cell>
          <cell r="C1107" t="str">
            <v>Roof Repairs &amp; Replacement</v>
          </cell>
          <cell r="D1107">
            <v>1978.28</v>
          </cell>
          <cell r="E1107">
            <v>1978.28</v>
          </cell>
          <cell r="F1107">
            <v>1978.28</v>
          </cell>
          <cell r="G1107" t="str">
            <v>Legal</v>
          </cell>
          <cell r="H1107">
            <v>5</v>
          </cell>
          <cell r="I1107" t="str">
            <v>GR14</v>
          </cell>
          <cell r="J1107" t="str">
            <v>Abilene State Supported Living Center</v>
          </cell>
        </row>
        <row r="1108">
          <cell r="A1108" t="str">
            <v>14-038-ABS</v>
          </cell>
          <cell r="B1108" t="str">
            <v>DADS</v>
          </cell>
          <cell r="C1108" t="str">
            <v>Roof Repairs &amp; Replacement</v>
          </cell>
          <cell r="D1108">
            <v>0</v>
          </cell>
          <cell r="E1108">
            <v>0</v>
          </cell>
          <cell r="F1108">
            <v>0</v>
          </cell>
          <cell r="G1108" t="str">
            <v>Other</v>
          </cell>
          <cell r="H1108">
            <v>8</v>
          </cell>
          <cell r="I1108" t="str">
            <v>GR14</v>
          </cell>
          <cell r="J1108" t="str">
            <v>Abilene State Supported Living Center</v>
          </cell>
        </row>
        <row r="1109">
          <cell r="A1109" t="str">
            <v>14-037-ABS</v>
          </cell>
          <cell r="B1109" t="str">
            <v>DADS</v>
          </cell>
          <cell r="C1109" t="str">
            <v>A/C System Replacement Bldg. 659</v>
          </cell>
          <cell r="D1109">
            <v>4342.3</v>
          </cell>
          <cell r="E1109">
            <v>4342.3</v>
          </cell>
          <cell r="F1109">
            <v>4342.3</v>
          </cell>
          <cell r="G1109" t="str">
            <v>Construction</v>
          </cell>
          <cell r="H1109">
            <v>1</v>
          </cell>
          <cell r="I1109" t="str">
            <v>7658</v>
          </cell>
          <cell r="J1109" t="str">
            <v>Abilene State Supported Living Center</v>
          </cell>
        </row>
        <row r="1110">
          <cell r="A1110" t="str">
            <v>14-037-ABS</v>
          </cell>
          <cell r="B1110" t="str">
            <v>DADS</v>
          </cell>
          <cell r="C1110" t="str">
            <v>A/C System Replacement Bldg. 659</v>
          </cell>
          <cell r="D1110">
            <v>17546.38</v>
          </cell>
          <cell r="E1110">
            <v>17546.38</v>
          </cell>
          <cell r="F1110">
            <v>17546.38</v>
          </cell>
          <cell r="G1110" t="str">
            <v>Arch. &amp; Eng.</v>
          </cell>
          <cell r="H1110">
            <v>2</v>
          </cell>
          <cell r="I1110" t="str">
            <v>7658</v>
          </cell>
          <cell r="J1110" t="str">
            <v>Abilene State Supported Living Center</v>
          </cell>
        </row>
        <row r="1111">
          <cell r="A1111" t="str">
            <v>14-037-ABS</v>
          </cell>
          <cell r="B1111" t="str">
            <v>DADS</v>
          </cell>
          <cell r="C1111" t="str">
            <v>A/C System Replacement Bldg. 659</v>
          </cell>
          <cell r="D1111">
            <v>596.6</v>
          </cell>
          <cell r="E1111">
            <v>596.6</v>
          </cell>
          <cell r="F1111">
            <v>596.6</v>
          </cell>
          <cell r="G1111" t="str">
            <v>Legal</v>
          </cell>
          <cell r="H1111">
            <v>5</v>
          </cell>
          <cell r="I1111" t="str">
            <v>7658</v>
          </cell>
          <cell r="J1111" t="str">
            <v>Abilene State Supported Living Center</v>
          </cell>
        </row>
        <row r="1112">
          <cell r="A1112" t="str">
            <v>14-037-ABS</v>
          </cell>
          <cell r="B1112" t="str">
            <v>DADS</v>
          </cell>
          <cell r="C1112" t="str">
            <v>A/C System Replacement Bldg. 659</v>
          </cell>
          <cell r="D1112">
            <v>8550.85</v>
          </cell>
          <cell r="E1112">
            <v>8550.85</v>
          </cell>
          <cell r="F1112">
            <v>8550.85</v>
          </cell>
          <cell r="G1112" t="str">
            <v>Agency Admin.</v>
          </cell>
          <cell r="H1112">
            <v>6</v>
          </cell>
          <cell r="I1112" t="str">
            <v>7658</v>
          </cell>
          <cell r="J1112" t="str">
            <v>Abilene State Supported Living Center</v>
          </cell>
        </row>
        <row r="1113">
          <cell r="A1113" t="str">
            <v>14-037-ABS</v>
          </cell>
          <cell r="B1113" t="str">
            <v>DADS</v>
          </cell>
          <cell r="C1113" t="str">
            <v>A/C System Replacement Bldg. 659</v>
          </cell>
          <cell r="D1113">
            <v>338.91</v>
          </cell>
          <cell r="E1113">
            <v>338.91</v>
          </cell>
          <cell r="F1113">
            <v>338.91</v>
          </cell>
          <cell r="G1113" t="str">
            <v>Other</v>
          </cell>
          <cell r="H1113">
            <v>8</v>
          </cell>
          <cell r="I1113" t="str">
            <v>7658</v>
          </cell>
          <cell r="J1113" t="str">
            <v>Abilene State Supported Living Center</v>
          </cell>
        </row>
        <row r="1114">
          <cell r="A1114" t="str">
            <v>14-037-ABS</v>
          </cell>
          <cell r="B1114" t="str">
            <v>DADS</v>
          </cell>
          <cell r="C1114" t="str">
            <v>A/C System Replacement Bldg. 659</v>
          </cell>
          <cell r="D1114">
            <v>0</v>
          </cell>
          <cell r="E1114">
            <v>0</v>
          </cell>
          <cell r="F1114">
            <v>0</v>
          </cell>
          <cell r="G1114" t="str">
            <v>Contingency</v>
          </cell>
          <cell r="H1114">
            <v>9</v>
          </cell>
          <cell r="I1114" t="str">
            <v>7658</v>
          </cell>
          <cell r="J1114" t="str">
            <v>Abilene State Supported Living Center</v>
          </cell>
        </row>
        <row r="1115">
          <cell r="A1115" t="str">
            <v>14-037-ABS</v>
          </cell>
          <cell r="B1115" t="str">
            <v>DADS</v>
          </cell>
          <cell r="C1115" t="str">
            <v>A/C System Replacement Bldg. 659</v>
          </cell>
          <cell r="D1115">
            <v>541421</v>
          </cell>
          <cell r="E1115">
            <v>541421</v>
          </cell>
          <cell r="F1115">
            <v>541421</v>
          </cell>
          <cell r="G1115" t="str">
            <v>Construction</v>
          </cell>
          <cell r="H1115">
            <v>1</v>
          </cell>
          <cell r="I1115" t="str">
            <v>GR14</v>
          </cell>
          <cell r="J1115" t="str">
            <v>Abilene State Supported Living Center</v>
          </cell>
        </row>
        <row r="1116">
          <cell r="A1116" t="str">
            <v>14-037-ABS</v>
          </cell>
          <cell r="B1116" t="str">
            <v>DADS</v>
          </cell>
          <cell r="C1116" t="str">
            <v>A/C System Replacement Bldg. 659</v>
          </cell>
          <cell r="D1116">
            <v>39024.699999999997</v>
          </cell>
          <cell r="E1116">
            <v>39024.699999999997</v>
          </cell>
          <cell r="F1116">
            <v>39024.699999999997</v>
          </cell>
          <cell r="G1116" t="str">
            <v>Arch. &amp; Eng.</v>
          </cell>
          <cell r="H1116">
            <v>2</v>
          </cell>
          <cell r="I1116" t="str">
            <v>GR14</v>
          </cell>
          <cell r="J1116" t="str">
            <v>Abilene State Supported Living Center</v>
          </cell>
        </row>
        <row r="1117">
          <cell r="A1117" t="str">
            <v>14-037-ABS</v>
          </cell>
          <cell r="B1117" t="str">
            <v>DADS</v>
          </cell>
          <cell r="C1117" t="str">
            <v>A/C System Replacement Bldg. 659</v>
          </cell>
          <cell r="D1117">
            <v>1905.64</v>
          </cell>
          <cell r="E1117">
            <v>1905.64</v>
          </cell>
          <cell r="F1117">
            <v>1905.64</v>
          </cell>
          <cell r="G1117" t="str">
            <v>Legal</v>
          </cell>
          <cell r="H1117">
            <v>5</v>
          </cell>
          <cell r="I1117" t="str">
            <v>GR14</v>
          </cell>
          <cell r="J1117" t="str">
            <v>Abilene State Supported Living Center</v>
          </cell>
        </row>
        <row r="1118">
          <cell r="A1118" t="str">
            <v>14-037-ABS</v>
          </cell>
          <cell r="B1118" t="str">
            <v>DADS</v>
          </cell>
          <cell r="C1118" t="str">
            <v>A/C System Replacement Bldg. 659</v>
          </cell>
          <cell r="D1118">
            <v>37000</v>
          </cell>
          <cell r="E1118">
            <v>37000</v>
          </cell>
          <cell r="F1118">
            <v>37000</v>
          </cell>
          <cell r="G1118" t="str">
            <v>Agency Admin.</v>
          </cell>
          <cell r="H1118">
            <v>6</v>
          </cell>
          <cell r="I1118" t="str">
            <v>GR14</v>
          </cell>
          <cell r="J1118" t="str">
            <v>Abilene State Supported Living Center</v>
          </cell>
        </row>
        <row r="1119">
          <cell r="A1119" t="str">
            <v>14-036-ABS</v>
          </cell>
          <cell r="B1119" t="str">
            <v>DADS</v>
          </cell>
          <cell r="C1119" t="str">
            <v>LSC Upgrade B 592 and Cottage Showers Upgrades</v>
          </cell>
          <cell r="D1119">
            <v>1219184.79</v>
          </cell>
          <cell r="E1119">
            <v>1089726.5900000001</v>
          </cell>
          <cell r="F1119">
            <v>167019.69</v>
          </cell>
          <cell r="G1119" t="str">
            <v>Construction</v>
          </cell>
          <cell r="H1119">
            <v>1</v>
          </cell>
          <cell r="I1119" t="str">
            <v>7658</v>
          </cell>
          <cell r="J1119" t="str">
            <v>Abilene State Supported Living Center</v>
          </cell>
        </row>
        <row r="1120">
          <cell r="A1120" t="str">
            <v>14-036-ABS</v>
          </cell>
          <cell r="B1120" t="str">
            <v>DADS</v>
          </cell>
          <cell r="C1120" t="str">
            <v>LSC Upgrade B 592 and Cottage Showers Upgrades</v>
          </cell>
          <cell r="D1120">
            <v>20871.150000000001</v>
          </cell>
          <cell r="E1120">
            <v>20871.150000000001</v>
          </cell>
          <cell r="F1120">
            <v>3736.96</v>
          </cell>
          <cell r="G1120" t="str">
            <v>Arch. &amp; Eng.</v>
          </cell>
          <cell r="H1120">
            <v>2</v>
          </cell>
          <cell r="I1120" t="str">
            <v>7658</v>
          </cell>
          <cell r="J1120" t="str">
            <v>Abilene State Supported Living Center</v>
          </cell>
        </row>
        <row r="1121">
          <cell r="A1121" t="str">
            <v>14-036-ABS</v>
          </cell>
          <cell r="B1121" t="str">
            <v>DADS</v>
          </cell>
          <cell r="C1121" t="str">
            <v>LSC Upgrade B 592 and Cottage Showers Upgrades</v>
          </cell>
          <cell r="D1121">
            <v>3768.19</v>
          </cell>
          <cell r="E1121">
            <v>3768.19</v>
          </cell>
          <cell r="F1121">
            <v>3274.69</v>
          </cell>
          <cell r="G1121" t="str">
            <v>Legal</v>
          </cell>
          <cell r="H1121">
            <v>5</v>
          </cell>
          <cell r="I1121" t="str">
            <v>7658</v>
          </cell>
          <cell r="J1121" t="str">
            <v>Abilene State Supported Living Center</v>
          </cell>
        </row>
        <row r="1122">
          <cell r="A1122" t="str">
            <v>14-036-ABS</v>
          </cell>
          <cell r="B1122" t="str">
            <v>DADS</v>
          </cell>
          <cell r="C1122" t="str">
            <v>LSC Upgrade B 592 and Cottage Showers Upgrades</v>
          </cell>
          <cell r="D1122">
            <v>0</v>
          </cell>
          <cell r="E1122">
            <v>0</v>
          </cell>
          <cell r="F1122">
            <v>0</v>
          </cell>
          <cell r="G1122" t="str">
            <v>Agency Admin.</v>
          </cell>
          <cell r="H1122">
            <v>6</v>
          </cell>
          <cell r="I1122" t="str">
            <v>7658</v>
          </cell>
          <cell r="J1122" t="str">
            <v>Abilene State Supported Living Center</v>
          </cell>
        </row>
        <row r="1123">
          <cell r="A1123" t="str">
            <v>14-036-ABS</v>
          </cell>
          <cell r="B1123" t="str">
            <v>DADS</v>
          </cell>
          <cell r="C1123" t="str">
            <v>LSC Upgrade B 592 and Cottage Showers Upgrades</v>
          </cell>
          <cell r="D1123">
            <v>277917</v>
          </cell>
          <cell r="E1123">
            <v>257917</v>
          </cell>
          <cell r="F1123">
            <v>204849.14</v>
          </cell>
          <cell r="G1123" t="str">
            <v>Other</v>
          </cell>
          <cell r="H1123">
            <v>8</v>
          </cell>
          <cell r="I1123" t="str">
            <v>7658</v>
          </cell>
          <cell r="J1123" t="str">
            <v>Abilene State Supported Living Center</v>
          </cell>
        </row>
        <row r="1124">
          <cell r="A1124" t="str">
            <v>14-036-ABS</v>
          </cell>
          <cell r="B1124" t="str">
            <v>DADS</v>
          </cell>
          <cell r="C1124" t="str">
            <v>LSC Upgrade B 592 and Cottage Showers Upgrades</v>
          </cell>
          <cell r="D1124">
            <v>26756.91</v>
          </cell>
          <cell r="E1124">
            <v>0</v>
          </cell>
          <cell r="F1124">
            <v>0</v>
          </cell>
          <cell r="G1124" t="str">
            <v>Contingency</v>
          </cell>
          <cell r="H1124">
            <v>9</v>
          </cell>
          <cell r="I1124" t="str">
            <v>7658</v>
          </cell>
          <cell r="J1124" t="str">
            <v>Abilene State Supported Living Center</v>
          </cell>
        </row>
        <row r="1125">
          <cell r="A1125" t="str">
            <v>14-036-ABS</v>
          </cell>
          <cell r="B1125" t="str">
            <v>DADS</v>
          </cell>
          <cell r="C1125" t="str">
            <v>LSC Upgrade B 592 and Cottage Showers Upgrades</v>
          </cell>
          <cell r="D1125">
            <v>54400</v>
          </cell>
          <cell r="E1125">
            <v>54400</v>
          </cell>
          <cell r="F1125">
            <v>35300</v>
          </cell>
          <cell r="G1125" t="str">
            <v>A/E Additional Services</v>
          </cell>
          <cell r="H1125">
            <v>10</v>
          </cell>
          <cell r="I1125" t="str">
            <v>7658</v>
          </cell>
          <cell r="J1125" t="str">
            <v>Abilene State Supported Living Center</v>
          </cell>
        </row>
        <row r="1126">
          <cell r="A1126" t="str">
            <v>14-036-ABS</v>
          </cell>
          <cell r="B1126" t="str">
            <v>DADS</v>
          </cell>
          <cell r="C1126" t="str">
            <v>LSC Upgrade B 592 and Cottage Showers Upgrades</v>
          </cell>
          <cell r="D1126">
            <v>0</v>
          </cell>
          <cell r="E1126">
            <v>0</v>
          </cell>
          <cell r="F1126">
            <v>0</v>
          </cell>
          <cell r="G1126" t="str">
            <v>Construction</v>
          </cell>
          <cell r="H1126">
            <v>1</v>
          </cell>
          <cell r="I1126" t="str">
            <v>GR14</v>
          </cell>
          <cell r="J1126" t="str">
            <v>Abilene State Supported Living Center</v>
          </cell>
        </row>
        <row r="1127">
          <cell r="A1127" t="str">
            <v>14-036-ABS</v>
          </cell>
          <cell r="B1127" t="str">
            <v>DADS</v>
          </cell>
          <cell r="C1127" t="str">
            <v>LSC Upgrade B 592 and Cottage Showers Upgrades</v>
          </cell>
          <cell r="D1127">
            <v>59637.5</v>
          </cell>
          <cell r="E1127">
            <v>59637.5</v>
          </cell>
          <cell r="F1127">
            <v>59637.5</v>
          </cell>
          <cell r="G1127" t="str">
            <v>Arch. &amp; Eng.</v>
          </cell>
          <cell r="H1127">
            <v>2</v>
          </cell>
          <cell r="I1127" t="str">
            <v>GR14</v>
          </cell>
          <cell r="J1127" t="str">
            <v>Abilene State Supported Living Center</v>
          </cell>
        </row>
        <row r="1128">
          <cell r="A1128" t="str">
            <v>14-036-ABS</v>
          </cell>
          <cell r="B1128" t="str">
            <v>DADS</v>
          </cell>
          <cell r="C1128" t="str">
            <v>LSC Upgrade B 592 and Cottage Showers Upgrades</v>
          </cell>
          <cell r="D1128">
            <v>0</v>
          </cell>
          <cell r="E1128">
            <v>0</v>
          </cell>
          <cell r="F1128">
            <v>0</v>
          </cell>
          <cell r="G1128" t="str">
            <v>Legal</v>
          </cell>
          <cell r="H1128">
            <v>5</v>
          </cell>
          <cell r="I1128" t="str">
            <v>GR14</v>
          </cell>
          <cell r="J1128" t="str">
            <v>Abilene State Supported Living Center</v>
          </cell>
        </row>
        <row r="1129">
          <cell r="A1129" t="str">
            <v>14-036-ABS</v>
          </cell>
          <cell r="B1129" t="str">
            <v>DADS</v>
          </cell>
          <cell r="C1129" t="str">
            <v>LSC Upgrade B 592 and Cottage Showers Upgrades</v>
          </cell>
          <cell r="D1129">
            <v>72968.850000000006</v>
          </cell>
          <cell r="E1129">
            <v>72968.850000000006</v>
          </cell>
          <cell r="F1129">
            <v>72968.850000000006</v>
          </cell>
          <cell r="G1129" t="str">
            <v>Agency Admin.</v>
          </cell>
          <cell r="H1129">
            <v>6</v>
          </cell>
          <cell r="I1129" t="str">
            <v>GR14</v>
          </cell>
          <cell r="J1129" t="str">
            <v>Abilene State Supported Living Center</v>
          </cell>
        </row>
        <row r="1130">
          <cell r="A1130" t="str">
            <v>14-036-ABS</v>
          </cell>
          <cell r="B1130" t="str">
            <v>DADS</v>
          </cell>
          <cell r="C1130" t="str">
            <v>LSC Upgrade B 592 and Cottage Showers Upgrades</v>
          </cell>
          <cell r="D1130">
            <v>0</v>
          </cell>
          <cell r="E1130">
            <v>0</v>
          </cell>
          <cell r="F1130">
            <v>0</v>
          </cell>
          <cell r="G1130" t="str">
            <v>Other</v>
          </cell>
          <cell r="H1130">
            <v>8</v>
          </cell>
          <cell r="I1130" t="str">
            <v>GR14</v>
          </cell>
          <cell r="J1130" t="str">
            <v>Abilene State Supported Living Center</v>
          </cell>
        </row>
        <row r="1131">
          <cell r="A1131" t="str">
            <v>14-036-ABS</v>
          </cell>
          <cell r="B1131" t="str">
            <v>DADS</v>
          </cell>
          <cell r="C1131" t="str">
            <v>LSC Upgrade B 592 and Cottage Showers Upgrades</v>
          </cell>
          <cell r="D1131">
            <v>403924.61</v>
          </cell>
          <cell r="E1131">
            <v>403924.61</v>
          </cell>
          <cell r="F1131">
            <v>403924.61</v>
          </cell>
          <cell r="G1131" t="str">
            <v>Construction</v>
          </cell>
          <cell r="H1131">
            <v>1</v>
          </cell>
          <cell r="I1131" t="str">
            <v>GR16</v>
          </cell>
          <cell r="J1131" t="str">
            <v>Abilene State Supported Living Center</v>
          </cell>
        </row>
        <row r="1132">
          <cell r="A1132" t="str">
            <v>14-036-ABS</v>
          </cell>
          <cell r="B1132" t="str">
            <v>DADS</v>
          </cell>
          <cell r="C1132" t="str">
            <v>LSC Upgrade B 592 and Cottage Showers Upgrades</v>
          </cell>
          <cell r="D1132">
            <v>0</v>
          </cell>
          <cell r="E1132">
            <v>0</v>
          </cell>
          <cell r="F1132">
            <v>0</v>
          </cell>
          <cell r="G1132" t="str">
            <v>Contingency</v>
          </cell>
          <cell r="H1132">
            <v>9</v>
          </cell>
          <cell r="I1132" t="str">
            <v>GR16</v>
          </cell>
          <cell r="J1132" t="str">
            <v>Abilene State Supported Living Center</v>
          </cell>
        </row>
        <row r="1133">
          <cell r="A1133" t="str">
            <v>14-035-ABS</v>
          </cell>
          <cell r="B1133" t="str">
            <v>DADS</v>
          </cell>
          <cell r="C1133" t="str">
            <v>Emergency Power Circuitry, Egress Lighting &amp; Elec Outlets</v>
          </cell>
          <cell r="D1133">
            <v>2835</v>
          </cell>
          <cell r="E1133">
            <v>2835</v>
          </cell>
          <cell r="F1133">
            <v>2835</v>
          </cell>
          <cell r="G1133" t="str">
            <v>Construction</v>
          </cell>
          <cell r="H1133">
            <v>1</v>
          </cell>
          <cell r="I1133" t="str">
            <v>7658</v>
          </cell>
          <cell r="J1133" t="str">
            <v>Abilene State Supported Living Center</v>
          </cell>
        </row>
        <row r="1134">
          <cell r="A1134" t="str">
            <v>14-035-ABS</v>
          </cell>
          <cell r="B1134" t="str">
            <v>DADS</v>
          </cell>
          <cell r="C1134" t="str">
            <v>Emergency Power Circuitry, Egress Lighting &amp; Elec Outlets</v>
          </cell>
          <cell r="D1134">
            <v>49598.25</v>
          </cell>
          <cell r="E1134">
            <v>49598.25</v>
          </cell>
          <cell r="F1134">
            <v>49598.25</v>
          </cell>
          <cell r="G1134" t="str">
            <v>Arch. &amp; Eng.</v>
          </cell>
          <cell r="H1134">
            <v>2</v>
          </cell>
          <cell r="I1134" t="str">
            <v>7658</v>
          </cell>
          <cell r="J1134" t="str">
            <v>Abilene State Supported Living Center</v>
          </cell>
        </row>
        <row r="1135">
          <cell r="A1135" t="str">
            <v>14-035-ABS</v>
          </cell>
          <cell r="B1135" t="str">
            <v>DADS</v>
          </cell>
          <cell r="C1135" t="str">
            <v>Emergency Power Circuitry, Egress Lighting &amp; Elec Outlets</v>
          </cell>
          <cell r="D1135">
            <v>1824.09</v>
          </cell>
          <cell r="E1135">
            <v>1824.09</v>
          </cell>
          <cell r="F1135">
            <v>1824.09</v>
          </cell>
          <cell r="G1135" t="str">
            <v>Legal</v>
          </cell>
          <cell r="H1135">
            <v>5</v>
          </cell>
          <cell r="I1135" t="str">
            <v>7658</v>
          </cell>
          <cell r="J1135" t="str">
            <v>Abilene State Supported Living Center</v>
          </cell>
        </row>
        <row r="1136">
          <cell r="A1136" t="str">
            <v>14-035-ABS</v>
          </cell>
          <cell r="B1136" t="str">
            <v>DADS</v>
          </cell>
          <cell r="C1136" t="str">
            <v>Emergency Power Circuitry, Egress Lighting &amp; Elec Outlets</v>
          </cell>
          <cell r="D1136">
            <v>0</v>
          </cell>
          <cell r="E1136">
            <v>0</v>
          </cell>
          <cell r="F1136">
            <v>0</v>
          </cell>
          <cell r="G1136" t="str">
            <v>Agency Admin.</v>
          </cell>
          <cell r="H1136">
            <v>6</v>
          </cell>
          <cell r="I1136" t="str">
            <v>7658</v>
          </cell>
          <cell r="J1136" t="str">
            <v>Abilene State Supported Living Center</v>
          </cell>
        </row>
        <row r="1137">
          <cell r="A1137" t="str">
            <v>14-035-ABS</v>
          </cell>
          <cell r="B1137" t="str">
            <v>DADS</v>
          </cell>
          <cell r="C1137" t="str">
            <v>Emergency Power Circuitry, Egress Lighting &amp; Elec Outlets</v>
          </cell>
          <cell r="D1137">
            <v>212.81</v>
          </cell>
          <cell r="E1137">
            <v>212.81</v>
          </cell>
          <cell r="F1137">
            <v>212.81</v>
          </cell>
          <cell r="G1137" t="str">
            <v>Other</v>
          </cell>
          <cell r="H1137">
            <v>8</v>
          </cell>
          <cell r="I1137" t="str">
            <v>7658</v>
          </cell>
          <cell r="J1137" t="str">
            <v>Abilene State Supported Living Center</v>
          </cell>
        </row>
        <row r="1138">
          <cell r="A1138" t="str">
            <v>14-035-ABS</v>
          </cell>
          <cell r="B1138" t="str">
            <v>DADS</v>
          </cell>
          <cell r="C1138" t="str">
            <v>Emergency Power Circuitry, Egress Lighting &amp; Elec Outlets</v>
          </cell>
          <cell r="D1138">
            <v>0</v>
          </cell>
          <cell r="E1138">
            <v>0</v>
          </cell>
          <cell r="F1138">
            <v>0</v>
          </cell>
          <cell r="G1138" t="str">
            <v>Contingency</v>
          </cell>
          <cell r="H1138">
            <v>9</v>
          </cell>
          <cell r="I1138" t="str">
            <v>7658</v>
          </cell>
          <cell r="J1138" t="str">
            <v>Abilene State Supported Living Center</v>
          </cell>
        </row>
        <row r="1139">
          <cell r="A1139" t="str">
            <v>14-035-ABS</v>
          </cell>
          <cell r="B1139" t="str">
            <v>DADS</v>
          </cell>
          <cell r="C1139" t="str">
            <v>Emergency Power Circuitry, Egress Lighting &amp; Elec Outlets</v>
          </cell>
          <cell r="D1139">
            <v>572536.65</v>
          </cell>
          <cell r="E1139">
            <v>572536.65</v>
          </cell>
          <cell r="F1139">
            <v>572536.65</v>
          </cell>
          <cell r="G1139" t="str">
            <v>Construction</v>
          </cell>
          <cell r="H1139">
            <v>1</v>
          </cell>
          <cell r="I1139" t="str">
            <v>GR14</v>
          </cell>
          <cell r="J1139" t="str">
            <v>Abilene State Supported Living Center</v>
          </cell>
        </row>
        <row r="1140">
          <cell r="A1140" t="str">
            <v>14-035-ABS</v>
          </cell>
          <cell r="B1140" t="str">
            <v>DADS</v>
          </cell>
          <cell r="C1140" t="str">
            <v>Emergency Power Circuitry, Egress Lighting &amp; Elec Outlets</v>
          </cell>
          <cell r="D1140">
            <v>19990.54</v>
          </cell>
          <cell r="E1140">
            <v>19990.54</v>
          </cell>
          <cell r="F1140">
            <v>19990.54</v>
          </cell>
          <cell r="G1140" t="str">
            <v>Arch. &amp; Eng.</v>
          </cell>
          <cell r="H1140">
            <v>2</v>
          </cell>
          <cell r="I1140" t="str">
            <v>GR14</v>
          </cell>
          <cell r="J1140" t="str">
            <v>Abilene State Supported Living Center</v>
          </cell>
        </row>
        <row r="1141">
          <cell r="A1141" t="str">
            <v>14-035-ABS</v>
          </cell>
          <cell r="B1141" t="str">
            <v>DADS</v>
          </cell>
          <cell r="C1141" t="str">
            <v>Emergency Power Circuitry, Egress Lighting &amp; Elec Outlets</v>
          </cell>
          <cell r="D1141">
            <v>9725</v>
          </cell>
          <cell r="E1141">
            <v>9725</v>
          </cell>
          <cell r="F1141">
            <v>9725</v>
          </cell>
          <cell r="G1141" t="str">
            <v>Site Survey</v>
          </cell>
          <cell r="H1141">
            <v>3</v>
          </cell>
          <cell r="I1141" t="str">
            <v>GR14</v>
          </cell>
          <cell r="J1141" t="str">
            <v>Abilene State Supported Living Center</v>
          </cell>
        </row>
        <row r="1142">
          <cell r="A1142" t="str">
            <v>14-035-ABS</v>
          </cell>
          <cell r="B1142" t="str">
            <v>DADS</v>
          </cell>
          <cell r="C1142" t="str">
            <v>Emergency Power Circuitry, Egress Lighting &amp; Elec Outlets</v>
          </cell>
          <cell r="D1142">
            <v>2050.92</v>
          </cell>
          <cell r="E1142">
            <v>2050.92</v>
          </cell>
          <cell r="F1142">
            <v>2050.92</v>
          </cell>
          <cell r="G1142" t="str">
            <v>Legal</v>
          </cell>
          <cell r="H1142">
            <v>5</v>
          </cell>
          <cell r="I1142" t="str">
            <v>GR14</v>
          </cell>
          <cell r="J1142" t="str">
            <v>Abilene State Supported Living Center</v>
          </cell>
        </row>
        <row r="1143">
          <cell r="A1143" t="str">
            <v>14-035-ABS</v>
          </cell>
          <cell r="B1143" t="str">
            <v>DADS</v>
          </cell>
          <cell r="C1143" t="str">
            <v>Emergency Power Circuitry, Egress Lighting &amp; Elec Outlets</v>
          </cell>
          <cell r="D1143">
            <v>65013.95</v>
          </cell>
          <cell r="E1143">
            <v>65013.95</v>
          </cell>
          <cell r="F1143">
            <v>65013.95</v>
          </cell>
          <cell r="G1143" t="str">
            <v>Agency Admin.</v>
          </cell>
          <cell r="H1143">
            <v>6</v>
          </cell>
          <cell r="I1143" t="str">
            <v>GR14</v>
          </cell>
          <cell r="J1143" t="str">
            <v>Abilene State Supported Living Center</v>
          </cell>
        </row>
        <row r="1144">
          <cell r="A1144" t="str">
            <v>14-034-VSH</v>
          </cell>
          <cell r="B1144" t="str">
            <v>DSHS</v>
          </cell>
          <cell r="C1144" t="str">
            <v>Victory Field Renovation</v>
          </cell>
          <cell r="D1144">
            <v>661105.46</v>
          </cell>
          <cell r="E1144">
            <v>661105.46</v>
          </cell>
          <cell r="F1144">
            <v>661105.46</v>
          </cell>
          <cell r="G1144" t="str">
            <v>Construction</v>
          </cell>
          <cell r="H1144">
            <v>1</v>
          </cell>
          <cell r="I1144" t="str">
            <v>7215</v>
          </cell>
          <cell r="J1144" t="str">
            <v>North Texas State Hospital - Vernon</v>
          </cell>
        </row>
        <row r="1145">
          <cell r="A1145" t="str">
            <v>14-034-VSH</v>
          </cell>
          <cell r="B1145" t="str">
            <v>DSHS</v>
          </cell>
          <cell r="C1145" t="str">
            <v>Victory Field Renovation</v>
          </cell>
          <cell r="D1145">
            <v>1270681.48</v>
          </cell>
          <cell r="E1145">
            <v>1270681.48</v>
          </cell>
          <cell r="F1145">
            <v>1270681.48</v>
          </cell>
          <cell r="G1145" t="str">
            <v>Construction</v>
          </cell>
          <cell r="H1145">
            <v>1</v>
          </cell>
          <cell r="I1145" t="str">
            <v>7660</v>
          </cell>
          <cell r="J1145" t="str">
            <v>North Texas State Hospital - Vernon</v>
          </cell>
        </row>
        <row r="1146">
          <cell r="A1146" t="str">
            <v>14-034-VSH</v>
          </cell>
          <cell r="B1146" t="str">
            <v>DSHS</v>
          </cell>
          <cell r="C1146" t="str">
            <v>Victory Field Renovation</v>
          </cell>
          <cell r="D1146">
            <v>40590.550000000003</v>
          </cell>
          <cell r="E1146">
            <v>30280.33</v>
          </cell>
          <cell r="F1146">
            <v>19197.95</v>
          </cell>
          <cell r="G1146" t="str">
            <v>Arch. &amp; Eng.</v>
          </cell>
          <cell r="H1146">
            <v>2</v>
          </cell>
          <cell r="I1146" t="str">
            <v>7660</v>
          </cell>
          <cell r="J1146" t="str">
            <v>North Texas State Hospital - Vernon</v>
          </cell>
        </row>
        <row r="1147">
          <cell r="A1147" t="str">
            <v>14-034-VSH</v>
          </cell>
          <cell r="B1147" t="str">
            <v>DSHS</v>
          </cell>
          <cell r="C1147" t="str">
            <v>Victory Field Renovation</v>
          </cell>
          <cell r="D1147">
            <v>1015.98</v>
          </cell>
          <cell r="E1147">
            <v>1015.98</v>
          </cell>
          <cell r="F1147">
            <v>1015.98</v>
          </cell>
          <cell r="G1147" t="str">
            <v>Legal</v>
          </cell>
          <cell r="H1147">
            <v>5</v>
          </cell>
          <cell r="I1147" t="str">
            <v>7660</v>
          </cell>
          <cell r="J1147" t="str">
            <v>North Texas State Hospital - Vernon</v>
          </cell>
        </row>
        <row r="1148">
          <cell r="A1148" t="str">
            <v>14-034-VSH</v>
          </cell>
          <cell r="B1148" t="str">
            <v>DSHS</v>
          </cell>
          <cell r="C1148" t="str">
            <v>Victory Field Renovation</v>
          </cell>
          <cell r="D1148">
            <v>68273.460000000006</v>
          </cell>
          <cell r="E1148">
            <v>68273.460000000006</v>
          </cell>
          <cell r="F1148">
            <v>68273.460000000006</v>
          </cell>
          <cell r="G1148" t="str">
            <v>Agency Admin.</v>
          </cell>
          <cell r="H1148">
            <v>6</v>
          </cell>
          <cell r="I1148" t="str">
            <v>7660</v>
          </cell>
          <cell r="J1148" t="str">
            <v>North Texas State Hospital - Vernon</v>
          </cell>
        </row>
        <row r="1149">
          <cell r="A1149" t="str">
            <v>14-034-VSH</v>
          </cell>
          <cell r="B1149" t="str">
            <v>DSHS</v>
          </cell>
          <cell r="C1149" t="str">
            <v>Victory Field Renovation</v>
          </cell>
          <cell r="D1149">
            <v>0</v>
          </cell>
          <cell r="E1149">
            <v>0</v>
          </cell>
          <cell r="F1149">
            <v>0</v>
          </cell>
          <cell r="G1149" t="str">
            <v>Other</v>
          </cell>
          <cell r="H1149">
            <v>8</v>
          </cell>
          <cell r="I1149" t="str">
            <v>7660</v>
          </cell>
          <cell r="J1149" t="str">
            <v>North Texas State Hospital - Vernon</v>
          </cell>
        </row>
        <row r="1150">
          <cell r="A1150" t="str">
            <v>14-034-VSH</v>
          </cell>
          <cell r="B1150" t="str">
            <v>DSHS</v>
          </cell>
          <cell r="C1150" t="str">
            <v>Victory Field Renovation</v>
          </cell>
          <cell r="D1150">
            <v>5485.53</v>
          </cell>
          <cell r="E1150">
            <v>0</v>
          </cell>
          <cell r="F1150">
            <v>0</v>
          </cell>
          <cell r="G1150" t="str">
            <v>Contingency</v>
          </cell>
          <cell r="H1150">
            <v>9</v>
          </cell>
          <cell r="I1150" t="str">
            <v>7660</v>
          </cell>
          <cell r="J1150" t="str">
            <v>North Texas State Hospital - Vernon</v>
          </cell>
        </row>
        <row r="1151">
          <cell r="A1151" t="str">
            <v>14-034-VSH</v>
          </cell>
          <cell r="B1151" t="str">
            <v>HHSC</v>
          </cell>
          <cell r="C1151" t="str">
            <v>Victory Field Renovation</v>
          </cell>
          <cell r="D1151">
            <v>0</v>
          </cell>
          <cell r="E1151">
            <v>0</v>
          </cell>
          <cell r="F1151">
            <v>0</v>
          </cell>
          <cell r="G1151" t="str">
            <v>Contingency</v>
          </cell>
          <cell r="H1151">
            <v>9</v>
          </cell>
          <cell r="I1151" t="str">
            <v>ESF18B</v>
          </cell>
          <cell r="J1151" t="str">
            <v>North Texas State Hospital - Vernon</v>
          </cell>
        </row>
        <row r="1152">
          <cell r="A1152" t="str">
            <v>14-034-VSH</v>
          </cell>
          <cell r="B1152" t="str">
            <v>DSHS</v>
          </cell>
          <cell r="C1152" t="str">
            <v>Victory Field Renovation</v>
          </cell>
          <cell r="D1152">
            <v>1070369.4099999999</v>
          </cell>
          <cell r="E1152">
            <v>1070369.4099999999</v>
          </cell>
          <cell r="F1152">
            <v>1070369.4099999999</v>
          </cell>
          <cell r="G1152" t="str">
            <v>Construction</v>
          </cell>
          <cell r="H1152">
            <v>1</v>
          </cell>
          <cell r="I1152" t="str">
            <v>GR15</v>
          </cell>
          <cell r="J1152" t="str">
            <v>North Texas State Hospital - Vernon</v>
          </cell>
        </row>
        <row r="1153">
          <cell r="A1153" t="str">
            <v>14-034-VSH</v>
          </cell>
          <cell r="B1153" t="str">
            <v>DSHS</v>
          </cell>
          <cell r="C1153" t="str">
            <v>Victory Field Renovation</v>
          </cell>
          <cell r="D1153">
            <v>97627.4</v>
          </cell>
          <cell r="E1153">
            <v>97627.4</v>
          </cell>
          <cell r="F1153">
            <v>97627.4</v>
          </cell>
          <cell r="G1153" t="str">
            <v>Arch. &amp; Eng.</v>
          </cell>
          <cell r="H1153">
            <v>2</v>
          </cell>
          <cell r="I1153" t="str">
            <v>GR15</v>
          </cell>
          <cell r="J1153" t="str">
            <v>North Texas State Hospital - Vernon</v>
          </cell>
        </row>
        <row r="1154">
          <cell r="A1154" t="str">
            <v>14-034-VSH</v>
          </cell>
          <cell r="B1154" t="str">
            <v>DSHS</v>
          </cell>
          <cell r="C1154" t="str">
            <v>Victory Field Renovation</v>
          </cell>
          <cell r="D1154">
            <v>4328.5600000000004</v>
          </cell>
          <cell r="E1154">
            <v>4328.5600000000004</v>
          </cell>
          <cell r="F1154">
            <v>4328.5600000000004</v>
          </cell>
          <cell r="G1154" t="str">
            <v>Legal</v>
          </cell>
          <cell r="H1154">
            <v>5</v>
          </cell>
          <cell r="I1154" t="str">
            <v>GR15</v>
          </cell>
          <cell r="J1154" t="str">
            <v>North Texas State Hospital - Vernon</v>
          </cell>
        </row>
        <row r="1155">
          <cell r="A1155" t="str">
            <v>14-034-VSH</v>
          </cell>
          <cell r="B1155" t="str">
            <v>DSHS</v>
          </cell>
          <cell r="C1155" t="str">
            <v>Victory Field Renovation</v>
          </cell>
          <cell r="D1155">
            <v>0</v>
          </cell>
          <cell r="E1155">
            <v>0</v>
          </cell>
          <cell r="F1155">
            <v>0</v>
          </cell>
          <cell r="G1155" t="str">
            <v>Agency Admin.</v>
          </cell>
          <cell r="H1155">
            <v>6</v>
          </cell>
          <cell r="I1155" t="str">
            <v>GR15</v>
          </cell>
          <cell r="J1155" t="str">
            <v>North Texas State Hospital - Vernon</v>
          </cell>
        </row>
        <row r="1156">
          <cell r="A1156" t="str">
            <v>14-034-VSH</v>
          </cell>
          <cell r="B1156" t="str">
            <v>DSHS</v>
          </cell>
          <cell r="C1156" t="str">
            <v>Victory Field Renovation</v>
          </cell>
          <cell r="D1156">
            <v>0</v>
          </cell>
          <cell r="E1156">
            <v>0</v>
          </cell>
          <cell r="F1156">
            <v>0</v>
          </cell>
          <cell r="G1156" t="str">
            <v>Contingency</v>
          </cell>
          <cell r="H1156">
            <v>9</v>
          </cell>
          <cell r="I1156" t="str">
            <v>GR15</v>
          </cell>
          <cell r="J1156" t="str">
            <v>North Texas State Hospital - Vernon</v>
          </cell>
        </row>
        <row r="1157">
          <cell r="A1157" t="str">
            <v>14-034-VSH</v>
          </cell>
          <cell r="B1157" t="str">
            <v>DSHS</v>
          </cell>
          <cell r="C1157" t="str">
            <v>Victory Field Renovation</v>
          </cell>
          <cell r="D1157">
            <v>126000</v>
          </cell>
          <cell r="E1157">
            <v>126000</v>
          </cell>
          <cell r="F1157">
            <v>126000</v>
          </cell>
          <cell r="G1157" t="str">
            <v>Construction</v>
          </cell>
          <cell r="H1157">
            <v>1</v>
          </cell>
          <cell r="I1157" t="str">
            <v>GR155</v>
          </cell>
          <cell r="J1157" t="str">
            <v>North Texas State Hospital - Vernon</v>
          </cell>
        </row>
        <row r="1158">
          <cell r="A1158" t="str">
            <v>14-034-VSH</v>
          </cell>
          <cell r="B1158" t="str">
            <v>DSHS</v>
          </cell>
          <cell r="C1158" t="str">
            <v>Victory Field Renovation</v>
          </cell>
          <cell r="D1158">
            <v>174389.84</v>
          </cell>
          <cell r="E1158">
            <v>174389.84</v>
          </cell>
          <cell r="F1158">
            <v>174389.84</v>
          </cell>
          <cell r="G1158" t="str">
            <v>Agency Admin.</v>
          </cell>
          <cell r="H1158">
            <v>6</v>
          </cell>
          <cell r="I1158" t="str">
            <v>GR17</v>
          </cell>
          <cell r="J1158" t="str">
            <v>North Texas State Hospital - Vernon</v>
          </cell>
        </row>
        <row r="1159">
          <cell r="A1159" t="str">
            <v>14-034-VSH</v>
          </cell>
          <cell r="B1159" t="str">
            <v>DSHS</v>
          </cell>
          <cell r="C1159" t="str">
            <v>Victory Field Renovation</v>
          </cell>
          <cell r="D1159">
            <v>0</v>
          </cell>
          <cell r="E1159">
            <v>0</v>
          </cell>
          <cell r="F1159">
            <v>0</v>
          </cell>
          <cell r="G1159" t="str">
            <v>Furniture &amp; Equipment</v>
          </cell>
          <cell r="H1159">
            <v>7</v>
          </cell>
          <cell r="I1159" t="str">
            <v>GR17</v>
          </cell>
          <cell r="J1159" t="str">
            <v>North Texas State Hospital - Vernon</v>
          </cell>
        </row>
        <row r="1160">
          <cell r="A1160" t="str">
            <v>14-034-VSH</v>
          </cell>
          <cell r="B1160" t="str">
            <v>DSHS</v>
          </cell>
          <cell r="C1160" t="str">
            <v>Victory Field Renovation</v>
          </cell>
          <cell r="D1160">
            <v>0</v>
          </cell>
          <cell r="E1160">
            <v>0</v>
          </cell>
          <cell r="F1160">
            <v>0</v>
          </cell>
          <cell r="G1160" t="str">
            <v>Contingency</v>
          </cell>
          <cell r="H1160">
            <v>9</v>
          </cell>
          <cell r="I1160" t="str">
            <v>GR17</v>
          </cell>
          <cell r="J1160" t="str">
            <v>North Texas State Hospital - Vernon</v>
          </cell>
        </row>
        <row r="1161">
          <cell r="A1161" t="str">
            <v>14-034-VSH</v>
          </cell>
          <cell r="B1161" t="str">
            <v>DSHS</v>
          </cell>
          <cell r="C1161" t="str">
            <v>Victory Field Renovation</v>
          </cell>
          <cell r="D1161">
            <v>0.43</v>
          </cell>
          <cell r="E1161">
            <v>0.43</v>
          </cell>
          <cell r="F1161">
            <v>0.43</v>
          </cell>
          <cell r="G1161" t="str">
            <v>Construction</v>
          </cell>
          <cell r="H1161">
            <v>1</v>
          </cell>
          <cell r="I1161" t="str">
            <v>H742</v>
          </cell>
          <cell r="J1161" t="str">
            <v>North Texas State Hospital - Vernon</v>
          </cell>
        </row>
        <row r="1162">
          <cell r="A1162" t="str">
            <v>14-034-VSH</v>
          </cell>
          <cell r="B1162" t="str">
            <v>DSHS</v>
          </cell>
          <cell r="C1162" t="str">
            <v>Victory Field Renovation</v>
          </cell>
          <cell r="D1162">
            <v>74210.16</v>
          </cell>
          <cell r="E1162">
            <v>74210.16</v>
          </cell>
          <cell r="F1162">
            <v>74210.16</v>
          </cell>
          <cell r="G1162" t="str">
            <v>Construction</v>
          </cell>
          <cell r="H1162">
            <v>1</v>
          </cell>
          <cell r="I1162" t="str">
            <v>H744</v>
          </cell>
          <cell r="J1162" t="str">
            <v>North Texas State Hospital - Vernon</v>
          </cell>
        </row>
        <row r="1163">
          <cell r="A1163" t="str">
            <v>14-034-VSH</v>
          </cell>
          <cell r="B1163" t="str">
            <v>DSHS</v>
          </cell>
          <cell r="C1163" t="str">
            <v>Victory Field Renovation</v>
          </cell>
          <cell r="D1163">
            <v>53606.57</v>
          </cell>
          <cell r="E1163">
            <v>53606.57</v>
          </cell>
          <cell r="F1163">
            <v>53606.57</v>
          </cell>
          <cell r="G1163" t="str">
            <v>Construction</v>
          </cell>
          <cell r="H1163">
            <v>1</v>
          </cell>
          <cell r="I1163" t="str">
            <v>H746</v>
          </cell>
          <cell r="J1163" t="str">
            <v>North Texas State Hospital - Vernon</v>
          </cell>
        </row>
        <row r="1164">
          <cell r="A1164" t="str">
            <v>14-034-VSH</v>
          </cell>
          <cell r="B1164" t="str">
            <v>DSHS</v>
          </cell>
          <cell r="C1164" t="str">
            <v>Victory Field Renovation</v>
          </cell>
          <cell r="D1164">
            <v>14.24</v>
          </cell>
          <cell r="E1164">
            <v>14.24</v>
          </cell>
          <cell r="F1164">
            <v>14.24</v>
          </cell>
          <cell r="G1164" t="str">
            <v>Construction</v>
          </cell>
          <cell r="H1164">
            <v>1</v>
          </cell>
          <cell r="I1164" t="str">
            <v>H747</v>
          </cell>
          <cell r="J1164" t="str">
            <v>North Texas State Hospital - Vernon</v>
          </cell>
        </row>
        <row r="1165">
          <cell r="A1165" t="str">
            <v>14-034-VSH</v>
          </cell>
          <cell r="B1165" t="str">
            <v>DSHS</v>
          </cell>
          <cell r="C1165" t="str">
            <v>Victory Field Renovation</v>
          </cell>
          <cell r="D1165">
            <v>112848</v>
          </cell>
          <cell r="E1165">
            <v>112848</v>
          </cell>
          <cell r="F1165">
            <v>112848</v>
          </cell>
          <cell r="G1165" t="str">
            <v>Construction</v>
          </cell>
          <cell r="H1165">
            <v>1</v>
          </cell>
          <cell r="I1165" t="str">
            <v>H776</v>
          </cell>
          <cell r="J1165" t="str">
            <v>North Texas State Hospital - Vernon</v>
          </cell>
        </row>
        <row r="1166">
          <cell r="A1166" t="str">
            <v>14-034-VSH</v>
          </cell>
          <cell r="B1166" t="str">
            <v>DSHS</v>
          </cell>
          <cell r="C1166" t="str">
            <v>Victory Field Renovation</v>
          </cell>
          <cell r="D1166">
            <v>4084831.4</v>
          </cell>
          <cell r="E1166">
            <v>4084831.4</v>
          </cell>
          <cell r="F1166">
            <v>4084831.4</v>
          </cell>
          <cell r="G1166" t="str">
            <v>Construction</v>
          </cell>
          <cell r="H1166">
            <v>1</v>
          </cell>
          <cell r="I1166" t="str">
            <v>VF15</v>
          </cell>
          <cell r="J1166" t="str">
            <v>North Texas State Hospital - Vernon</v>
          </cell>
        </row>
        <row r="1167">
          <cell r="A1167" t="str">
            <v>14-034-VSH</v>
          </cell>
          <cell r="B1167" t="str">
            <v>DSHS</v>
          </cell>
          <cell r="C1167" t="str">
            <v>Victory Field Renovation</v>
          </cell>
          <cell r="D1167">
            <v>332764.59999999998</v>
          </cell>
          <cell r="E1167">
            <v>332764.59999999998</v>
          </cell>
          <cell r="F1167">
            <v>332764.59999999998</v>
          </cell>
          <cell r="G1167" t="str">
            <v>Arch. &amp; Eng.</v>
          </cell>
          <cell r="H1167">
            <v>2</v>
          </cell>
          <cell r="I1167" t="str">
            <v>VF15</v>
          </cell>
          <cell r="J1167" t="str">
            <v>North Texas State Hospital - Vernon</v>
          </cell>
        </row>
        <row r="1168">
          <cell r="A1168" t="str">
            <v>14-034-VSH</v>
          </cell>
          <cell r="B1168" t="str">
            <v>DSHS</v>
          </cell>
          <cell r="C1168" t="str">
            <v>Victory Field Renovation</v>
          </cell>
          <cell r="D1168">
            <v>11840</v>
          </cell>
          <cell r="E1168">
            <v>11840</v>
          </cell>
          <cell r="F1168">
            <v>11840</v>
          </cell>
          <cell r="G1168" t="str">
            <v>Site Survey</v>
          </cell>
          <cell r="H1168">
            <v>3</v>
          </cell>
          <cell r="I1168" t="str">
            <v>VF15</v>
          </cell>
          <cell r="J1168" t="str">
            <v>North Texas State Hospital - Vernon</v>
          </cell>
        </row>
        <row r="1169">
          <cell r="A1169" t="str">
            <v>14-034-VSH</v>
          </cell>
          <cell r="B1169" t="str">
            <v>DSHS</v>
          </cell>
          <cell r="C1169" t="str">
            <v>Victory Field Renovation</v>
          </cell>
          <cell r="D1169">
            <v>0</v>
          </cell>
          <cell r="E1169">
            <v>0</v>
          </cell>
          <cell r="F1169">
            <v>0</v>
          </cell>
          <cell r="G1169" t="str">
            <v>Testing</v>
          </cell>
          <cell r="H1169">
            <v>4</v>
          </cell>
          <cell r="I1169" t="str">
            <v>VF15</v>
          </cell>
          <cell r="J1169" t="str">
            <v>North Texas State Hospital - Vernon</v>
          </cell>
        </row>
        <row r="1170">
          <cell r="A1170" t="str">
            <v>14-034-VSH</v>
          </cell>
          <cell r="B1170" t="str">
            <v>DSHS</v>
          </cell>
          <cell r="C1170" t="str">
            <v>Victory Field Renovation</v>
          </cell>
          <cell r="D1170">
            <v>0</v>
          </cell>
          <cell r="E1170">
            <v>0</v>
          </cell>
          <cell r="F1170">
            <v>0</v>
          </cell>
          <cell r="G1170" t="str">
            <v>Legal</v>
          </cell>
          <cell r="H1170">
            <v>5</v>
          </cell>
          <cell r="I1170" t="str">
            <v>VF15</v>
          </cell>
          <cell r="J1170" t="str">
            <v>North Texas State Hospital - Vernon</v>
          </cell>
        </row>
        <row r="1171">
          <cell r="A1171" t="str">
            <v>14-034-VSH</v>
          </cell>
          <cell r="B1171" t="str">
            <v>DSHS</v>
          </cell>
          <cell r="C1171" t="str">
            <v>Victory Field Renovation</v>
          </cell>
          <cell r="D1171">
            <v>0</v>
          </cell>
          <cell r="E1171">
            <v>0</v>
          </cell>
          <cell r="F1171">
            <v>0</v>
          </cell>
          <cell r="G1171" t="str">
            <v>Agency Admin.</v>
          </cell>
          <cell r="H1171">
            <v>6</v>
          </cell>
          <cell r="I1171" t="str">
            <v>VF15</v>
          </cell>
          <cell r="J1171" t="str">
            <v>North Texas State Hospital - Vernon</v>
          </cell>
        </row>
        <row r="1172">
          <cell r="A1172" t="str">
            <v>14-034-VSH</v>
          </cell>
          <cell r="B1172" t="str">
            <v>DSHS</v>
          </cell>
          <cell r="C1172" t="str">
            <v>Victory Field Renovation</v>
          </cell>
          <cell r="D1172">
            <v>0</v>
          </cell>
          <cell r="E1172">
            <v>0</v>
          </cell>
          <cell r="F1172">
            <v>0</v>
          </cell>
          <cell r="G1172" t="str">
            <v>Other</v>
          </cell>
          <cell r="H1172">
            <v>8</v>
          </cell>
          <cell r="I1172" t="str">
            <v>VF15</v>
          </cell>
          <cell r="J1172" t="str">
            <v>North Texas State Hospital - Vernon</v>
          </cell>
        </row>
        <row r="1173">
          <cell r="A1173" t="str">
            <v>14-034-VSH</v>
          </cell>
          <cell r="B1173" t="str">
            <v>DSHS</v>
          </cell>
          <cell r="C1173" t="str">
            <v>Victory Field Renovation</v>
          </cell>
          <cell r="D1173">
            <v>0</v>
          </cell>
          <cell r="E1173">
            <v>0</v>
          </cell>
          <cell r="F1173">
            <v>0</v>
          </cell>
          <cell r="G1173" t="str">
            <v>Contingency</v>
          </cell>
          <cell r="H1173">
            <v>9</v>
          </cell>
          <cell r="I1173" t="str">
            <v>VF15</v>
          </cell>
          <cell r="J1173" t="str">
            <v>North Texas State Hospital - Vernon</v>
          </cell>
        </row>
        <row r="1174">
          <cell r="A1174" t="str">
            <v>14-033-WFH</v>
          </cell>
          <cell r="B1174" t="str">
            <v>DSHS</v>
          </cell>
          <cell r="C1174" t="str">
            <v>Roof Repairs &amp; Replacements</v>
          </cell>
          <cell r="D1174">
            <v>0</v>
          </cell>
          <cell r="E1174">
            <v>0</v>
          </cell>
          <cell r="F1174">
            <v>0</v>
          </cell>
          <cell r="G1174" t="str">
            <v>Construction</v>
          </cell>
          <cell r="H1174">
            <v>1</v>
          </cell>
          <cell r="I1174" t="str">
            <v>7660</v>
          </cell>
          <cell r="J1174" t="str">
            <v>North Texas State Hospital - Wichita Falls</v>
          </cell>
        </row>
        <row r="1175">
          <cell r="A1175" t="str">
            <v>14-033-WFH</v>
          </cell>
          <cell r="B1175" t="str">
            <v>DSHS</v>
          </cell>
          <cell r="C1175" t="str">
            <v>Roof Repairs &amp; Replacements</v>
          </cell>
          <cell r="D1175">
            <v>6240</v>
          </cell>
          <cell r="E1175">
            <v>6240</v>
          </cell>
          <cell r="F1175">
            <v>6240</v>
          </cell>
          <cell r="G1175" t="str">
            <v>Arch. &amp; Eng.</v>
          </cell>
          <cell r="H1175">
            <v>2</v>
          </cell>
          <cell r="I1175" t="str">
            <v>7660</v>
          </cell>
          <cell r="J1175" t="str">
            <v>North Texas State Hospital - Wichita Falls</v>
          </cell>
        </row>
        <row r="1176">
          <cell r="A1176" t="str">
            <v>14-033-WFH</v>
          </cell>
          <cell r="B1176" t="str">
            <v>DSHS</v>
          </cell>
          <cell r="C1176" t="str">
            <v>Roof Repairs &amp; Replacements</v>
          </cell>
          <cell r="D1176">
            <v>7615.34</v>
          </cell>
          <cell r="E1176">
            <v>7615.34</v>
          </cell>
          <cell r="F1176">
            <v>7615.34</v>
          </cell>
          <cell r="G1176" t="str">
            <v>Agency Admin.</v>
          </cell>
          <cell r="H1176">
            <v>6</v>
          </cell>
          <cell r="I1176" t="str">
            <v>7660</v>
          </cell>
          <cell r="J1176" t="str">
            <v>North Texas State Hospital - Wichita Falls</v>
          </cell>
        </row>
        <row r="1177">
          <cell r="A1177" t="str">
            <v>14-033-WFH</v>
          </cell>
          <cell r="B1177" t="str">
            <v>DSHS</v>
          </cell>
          <cell r="C1177" t="str">
            <v>Roof Repairs &amp; Replacements</v>
          </cell>
          <cell r="D1177">
            <v>9637.25</v>
          </cell>
          <cell r="E1177">
            <v>9637.25</v>
          </cell>
          <cell r="F1177">
            <v>9637.25</v>
          </cell>
          <cell r="G1177" t="str">
            <v>Other</v>
          </cell>
          <cell r="H1177">
            <v>8</v>
          </cell>
          <cell r="I1177" t="str">
            <v>7660</v>
          </cell>
          <cell r="J1177" t="str">
            <v>North Texas State Hospital - Wichita Falls</v>
          </cell>
        </row>
        <row r="1178">
          <cell r="A1178" t="str">
            <v>14-033-WFH</v>
          </cell>
          <cell r="B1178" t="str">
            <v>DSHS</v>
          </cell>
          <cell r="C1178" t="str">
            <v>Roof Repairs &amp; Replacements</v>
          </cell>
          <cell r="D1178">
            <v>0</v>
          </cell>
          <cell r="E1178">
            <v>0</v>
          </cell>
          <cell r="F1178">
            <v>0</v>
          </cell>
          <cell r="G1178" t="str">
            <v>Contingency</v>
          </cell>
          <cell r="H1178">
            <v>9</v>
          </cell>
          <cell r="I1178" t="str">
            <v>7660</v>
          </cell>
          <cell r="J1178" t="str">
            <v>North Texas State Hospital - Wichita Falls</v>
          </cell>
        </row>
        <row r="1179">
          <cell r="A1179" t="str">
            <v>14-033-WFH</v>
          </cell>
          <cell r="B1179" t="str">
            <v>DSHS</v>
          </cell>
          <cell r="C1179" t="str">
            <v>Roof Repairs &amp; Replacements</v>
          </cell>
          <cell r="D1179">
            <v>117325</v>
          </cell>
          <cell r="E1179">
            <v>117325</v>
          </cell>
          <cell r="F1179">
            <v>117325</v>
          </cell>
          <cell r="G1179" t="str">
            <v>Construction</v>
          </cell>
          <cell r="H1179">
            <v>1</v>
          </cell>
          <cell r="I1179" t="str">
            <v>GR15</v>
          </cell>
          <cell r="J1179" t="str">
            <v>North Texas State Hospital - Wichita Falls</v>
          </cell>
        </row>
        <row r="1180">
          <cell r="A1180" t="str">
            <v>14-033-WFH</v>
          </cell>
          <cell r="B1180" t="str">
            <v>DSHS</v>
          </cell>
          <cell r="C1180" t="str">
            <v>Roof Repairs &amp; Replacements</v>
          </cell>
          <cell r="D1180">
            <v>9360</v>
          </cell>
          <cell r="E1180">
            <v>9360</v>
          </cell>
          <cell r="F1180">
            <v>9360</v>
          </cell>
          <cell r="G1180" t="str">
            <v>Arch. &amp; Eng.</v>
          </cell>
          <cell r="H1180">
            <v>2</v>
          </cell>
          <cell r="I1180" t="str">
            <v>GR15</v>
          </cell>
          <cell r="J1180" t="str">
            <v>North Texas State Hospital - Wichita Falls</v>
          </cell>
        </row>
        <row r="1181">
          <cell r="A1181" t="str">
            <v>14-033-WFH</v>
          </cell>
          <cell r="B1181" t="str">
            <v>DSHS</v>
          </cell>
          <cell r="C1181" t="str">
            <v>Roof Repairs &amp; Replacements</v>
          </cell>
          <cell r="D1181">
            <v>2129.1999999999998</v>
          </cell>
          <cell r="E1181">
            <v>2129.1999999999998</v>
          </cell>
          <cell r="F1181">
            <v>2129.1999999999998</v>
          </cell>
          <cell r="G1181" t="str">
            <v>Legal</v>
          </cell>
          <cell r="H1181">
            <v>5</v>
          </cell>
          <cell r="I1181" t="str">
            <v>GR15</v>
          </cell>
          <cell r="J1181" t="str">
            <v>North Texas State Hospital - Wichita Falls</v>
          </cell>
        </row>
        <row r="1182">
          <cell r="A1182" t="str">
            <v>14-033-WFH</v>
          </cell>
          <cell r="B1182" t="str">
            <v>DSHS</v>
          </cell>
          <cell r="C1182" t="str">
            <v>Roof Repairs &amp; Replacements</v>
          </cell>
          <cell r="D1182">
            <v>0</v>
          </cell>
          <cell r="E1182">
            <v>0</v>
          </cell>
          <cell r="F1182">
            <v>0</v>
          </cell>
          <cell r="G1182" t="str">
            <v>Other</v>
          </cell>
          <cell r="H1182">
            <v>8</v>
          </cell>
          <cell r="I1182" t="str">
            <v>GR15</v>
          </cell>
          <cell r="J1182" t="str">
            <v>North Texas State Hospital - Wichita Falls</v>
          </cell>
        </row>
        <row r="1183">
          <cell r="A1183" t="str">
            <v>14-032-WFH</v>
          </cell>
          <cell r="B1183" t="str">
            <v>DSHS</v>
          </cell>
          <cell r="C1183" t="str">
            <v>Fire Alarm System Replacement</v>
          </cell>
          <cell r="D1183">
            <v>1385</v>
          </cell>
          <cell r="E1183">
            <v>1385</v>
          </cell>
          <cell r="F1183">
            <v>1385</v>
          </cell>
          <cell r="G1183" t="str">
            <v>Construction</v>
          </cell>
          <cell r="H1183">
            <v>1</v>
          </cell>
          <cell r="I1183" t="str">
            <v>7660</v>
          </cell>
          <cell r="J1183" t="str">
            <v>North Texas State Hospital - Wichita Falls</v>
          </cell>
        </row>
        <row r="1184">
          <cell r="A1184" t="str">
            <v>14-032-WFH</v>
          </cell>
          <cell r="B1184" t="str">
            <v>DSHS</v>
          </cell>
          <cell r="C1184" t="str">
            <v>Fire Alarm System Replacement</v>
          </cell>
          <cell r="D1184">
            <v>15228.5</v>
          </cell>
          <cell r="E1184">
            <v>15228.5</v>
          </cell>
          <cell r="F1184">
            <v>15228.5</v>
          </cell>
          <cell r="G1184" t="str">
            <v>Arch. &amp; Eng.</v>
          </cell>
          <cell r="H1184">
            <v>2</v>
          </cell>
          <cell r="I1184" t="str">
            <v>7660</v>
          </cell>
          <cell r="J1184" t="str">
            <v>North Texas State Hospital - Wichita Falls</v>
          </cell>
        </row>
        <row r="1185">
          <cell r="A1185" t="str">
            <v>14-032-WFH</v>
          </cell>
          <cell r="B1185" t="str">
            <v>DSHS</v>
          </cell>
          <cell r="C1185" t="str">
            <v>Fire Alarm System Replacement</v>
          </cell>
          <cell r="D1185">
            <v>674</v>
          </cell>
          <cell r="E1185">
            <v>674</v>
          </cell>
          <cell r="F1185">
            <v>674</v>
          </cell>
          <cell r="G1185" t="str">
            <v>Legal</v>
          </cell>
          <cell r="H1185">
            <v>5</v>
          </cell>
          <cell r="I1185" t="str">
            <v>7660</v>
          </cell>
          <cell r="J1185" t="str">
            <v>North Texas State Hospital - Wichita Falls</v>
          </cell>
        </row>
        <row r="1186">
          <cell r="A1186" t="str">
            <v>14-032-WFH</v>
          </cell>
          <cell r="B1186" t="str">
            <v>DSHS</v>
          </cell>
          <cell r="C1186" t="str">
            <v>Fire Alarm System Replacement</v>
          </cell>
          <cell r="D1186">
            <v>0</v>
          </cell>
          <cell r="E1186">
            <v>0</v>
          </cell>
          <cell r="F1186">
            <v>0</v>
          </cell>
          <cell r="G1186" t="str">
            <v>Agency Admin.</v>
          </cell>
          <cell r="H1186">
            <v>6</v>
          </cell>
          <cell r="I1186" t="str">
            <v>7660</v>
          </cell>
          <cell r="J1186" t="str">
            <v>North Texas State Hospital - Wichita Falls</v>
          </cell>
        </row>
        <row r="1187">
          <cell r="A1187" t="str">
            <v>14-032-WFH</v>
          </cell>
          <cell r="B1187" t="str">
            <v>DSHS</v>
          </cell>
          <cell r="C1187" t="str">
            <v>Fire Alarm System Replacement</v>
          </cell>
          <cell r="D1187">
            <v>0</v>
          </cell>
          <cell r="E1187">
            <v>0</v>
          </cell>
          <cell r="F1187">
            <v>0</v>
          </cell>
          <cell r="G1187" t="str">
            <v>Contingency</v>
          </cell>
          <cell r="H1187">
            <v>9</v>
          </cell>
          <cell r="I1187" t="str">
            <v>7660</v>
          </cell>
          <cell r="J1187" t="str">
            <v>North Texas State Hospital - Wichita Falls</v>
          </cell>
        </row>
        <row r="1188">
          <cell r="A1188" t="str">
            <v>14-032-WFH</v>
          </cell>
          <cell r="B1188" t="str">
            <v>DSHS</v>
          </cell>
          <cell r="C1188" t="str">
            <v>Fire Alarm System Replacement</v>
          </cell>
          <cell r="D1188">
            <v>329150</v>
          </cell>
          <cell r="E1188">
            <v>329150</v>
          </cell>
          <cell r="F1188">
            <v>329150</v>
          </cell>
          <cell r="G1188" t="str">
            <v>Construction</v>
          </cell>
          <cell r="H1188">
            <v>1</v>
          </cell>
          <cell r="I1188" t="str">
            <v>GR15</v>
          </cell>
          <cell r="J1188" t="str">
            <v>North Texas State Hospital - Wichita Falls</v>
          </cell>
        </row>
        <row r="1189">
          <cell r="A1189" t="str">
            <v>14-032-WFH</v>
          </cell>
          <cell r="B1189" t="str">
            <v>DSHS</v>
          </cell>
          <cell r="C1189" t="str">
            <v>Fire Alarm System Replacement</v>
          </cell>
          <cell r="D1189">
            <v>30202.75</v>
          </cell>
          <cell r="E1189">
            <v>30202.75</v>
          </cell>
          <cell r="F1189">
            <v>30202.75</v>
          </cell>
          <cell r="G1189" t="str">
            <v>Arch. &amp; Eng.</v>
          </cell>
          <cell r="H1189">
            <v>2</v>
          </cell>
          <cell r="I1189" t="str">
            <v>GR15</v>
          </cell>
          <cell r="J1189" t="str">
            <v>North Texas State Hospital - Wichita Falls</v>
          </cell>
        </row>
        <row r="1190">
          <cell r="A1190" t="str">
            <v>14-032-WFH</v>
          </cell>
          <cell r="B1190" t="str">
            <v>DSHS</v>
          </cell>
          <cell r="C1190" t="str">
            <v>Fire Alarm System Replacement</v>
          </cell>
          <cell r="D1190">
            <v>2666.2</v>
          </cell>
          <cell r="E1190">
            <v>2666.2</v>
          </cell>
          <cell r="F1190">
            <v>2666.2</v>
          </cell>
          <cell r="G1190" t="str">
            <v>Legal</v>
          </cell>
          <cell r="H1190">
            <v>5</v>
          </cell>
          <cell r="I1190" t="str">
            <v>GR15</v>
          </cell>
          <cell r="J1190" t="str">
            <v>North Texas State Hospital - Wichita Falls</v>
          </cell>
        </row>
        <row r="1191">
          <cell r="A1191" t="str">
            <v>14-032-WFH</v>
          </cell>
          <cell r="B1191" t="str">
            <v>DSHS</v>
          </cell>
          <cell r="C1191" t="str">
            <v>Fire Alarm System Replacement</v>
          </cell>
          <cell r="D1191">
            <v>25000</v>
          </cell>
          <cell r="E1191">
            <v>25000</v>
          </cell>
          <cell r="F1191">
            <v>25000</v>
          </cell>
          <cell r="G1191" t="str">
            <v>Agency Admin.</v>
          </cell>
          <cell r="H1191">
            <v>6</v>
          </cell>
          <cell r="I1191" t="str">
            <v>GR15</v>
          </cell>
          <cell r="J1191" t="str">
            <v>North Texas State Hospital - Wichita Falls</v>
          </cell>
        </row>
        <row r="1192">
          <cell r="A1192" t="str">
            <v>14-031-WFH</v>
          </cell>
          <cell r="B1192" t="str">
            <v>DSHS</v>
          </cell>
          <cell r="C1192" t="str">
            <v>Emergency Generators Installation</v>
          </cell>
          <cell r="D1192">
            <v>14011.68</v>
          </cell>
          <cell r="E1192">
            <v>14011.68</v>
          </cell>
          <cell r="F1192">
            <v>14011.68</v>
          </cell>
          <cell r="G1192" t="str">
            <v>Construction</v>
          </cell>
          <cell r="H1192">
            <v>1</v>
          </cell>
          <cell r="I1192" t="str">
            <v>7660</v>
          </cell>
          <cell r="J1192" t="str">
            <v>North Texas State Hospital - Wichita Falls</v>
          </cell>
        </row>
        <row r="1193">
          <cell r="A1193" t="str">
            <v>14-031-WFH</v>
          </cell>
          <cell r="B1193" t="str">
            <v>DSHS</v>
          </cell>
          <cell r="C1193" t="str">
            <v>Emergency Generators Installation</v>
          </cell>
          <cell r="D1193">
            <v>46412.959999999999</v>
          </cell>
          <cell r="E1193">
            <v>46412.959999999999</v>
          </cell>
          <cell r="F1193">
            <v>46412.959999999999</v>
          </cell>
          <cell r="G1193" t="str">
            <v>Arch. &amp; Eng.</v>
          </cell>
          <cell r="H1193">
            <v>2</v>
          </cell>
          <cell r="I1193" t="str">
            <v>7660</v>
          </cell>
          <cell r="J1193" t="str">
            <v>North Texas State Hospital - Wichita Falls</v>
          </cell>
        </row>
        <row r="1194">
          <cell r="A1194" t="str">
            <v>14-031-WFH</v>
          </cell>
          <cell r="B1194" t="str">
            <v>DSHS</v>
          </cell>
          <cell r="C1194" t="str">
            <v>Emergency Generators Installation</v>
          </cell>
          <cell r="D1194">
            <v>53769.19</v>
          </cell>
          <cell r="E1194">
            <v>53769.19</v>
          </cell>
          <cell r="F1194">
            <v>53769.19</v>
          </cell>
          <cell r="G1194" t="str">
            <v>Agency Admin.</v>
          </cell>
          <cell r="H1194">
            <v>6</v>
          </cell>
          <cell r="I1194" t="str">
            <v>7660</v>
          </cell>
          <cell r="J1194" t="str">
            <v>North Texas State Hospital - Wichita Falls</v>
          </cell>
        </row>
        <row r="1195">
          <cell r="A1195" t="str">
            <v>14-031-WFH</v>
          </cell>
          <cell r="B1195" t="str">
            <v>DSHS</v>
          </cell>
          <cell r="C1195" t="str">
            <v>Emergency Generators Installation</v>
          </cell>
          <cell r="D1195">
            <v>0</v>
          </cell>
          <cell r="E1195">
            <v>0</v>
          </cell>
          <cell r="F1195">
            <v>0</v>
          </cell>
          <cell r="G1195" t="str">
            <v>Contingency</v>
          </cell>
          <cell r="H1195">
            <v>9</v>
          </cell>
          <cell r="I1195" t="str">
            <v>7660</v>
          </cell>
          <cell r="J1195" t="str">
            <v>North Texas State Hospital - Wichita Falls</v>
          </cell>
        </row>
        <row r="1196">
          <cell r="A1196" t="str">
            <v>14-031-WFH</v>
          </cell>
          <cell r="B1196" t="str">
            <v>DSHS</v>
          </cell>
          <cell r="C1196" t="str">
            <v>Emergency Generators Installation</v>
          </cell>
          <cell r="D1196">
            <v>1491539</v>
          </cell>
          <cell r="E1196">
            <v>1491539</v>
          </cell>
          <cell r="F1196">
            <v>1491539</v>
          </cell>
          <cell r="G1196" t="str">
            <v>Construction</v>
          </cell>
          <cell r="H1196">
            <v>1</v>
          </cell>
          <cell r="I1196" t="str">
            <v>GR15</v>
          </cell>
          <cell r="J1196" t="str">
            <v>North Texas State Hospital - Wichita Falls</v>
          </cell>
        </row>
        <row r="1197">
          <cell r="A1197" t="str">
            <v>14-031-WFH</v>
          </cell>
          <cell r="B1197" t="str">
            <v>DSHS</v>
          </cell>
          <cell r="C1197" t="str">
            <v>Emergency Generators Installation</v>
          </cell>
          <cell r="D1197">
            <v>82654</v>
          </cell>
          <cell r="E1197">
            <v>82654</v>
          </cell>
          <cell r="F1197">
            <v>82654</v>
          </cell>
          <cell r="G1197" t="str">
            <v>Arch. &amp; Eng.</v>
          </cell>
          <cell r="H1197">
            <v>2</v>
          </cell>
          <cell r="I1197" t="str">
            <v>GR15</v>
          </cell>
          <cell r="J1197" t="str">
            <v>North Texas State Hospital - Wichita Falls</v>
          </cell>
        </row>
        <row r="1198">
          <cell r="A1198" t="str">
            <v>14-031-WFH</v>
          </cell>
          <cell r="B1198" t="str">
            <v>DSHS</v>
          </cell>
          <cell r="C1198" t="str">
            <v>Emergency Generators Installation</v>
          </cell>
          <cell r="D1198">
            <v>12560</v>
          </cell>
          <cell r="E1198">
            <v>12560</v>
          </cell>
          <cell r="F1198">
            <v>12560</v>
          </cell>
          <cell r="G1198" t="str">
            <v>Site Survey</v>
          </cell>
          <cell r="H1198">
            <v>3</v>
          </cell>
          <cell r="I1198" t="str">
            <v>GR15</v>
          </cell>
          <cell r="J1198" t="str">
            <v>North Texas State Hospital - Wichita Falls</v>
          </cell>
        </row>
        <row r="1199">
          <cell r="A1199" t="str">
            <v>14-031-WFH</v>
          </cell>
          <cell r="B1199" t="str">
            <v>DSHS</v>
          </cell>
          <cell r="C1199" t="str">
            <v>Emergency Generators Installation</v>
          </cell>
          <cell r="D1199">
            <v>1905.38</v>
          </cell>
          <cell r="E1199">
            <v>1905.38</v>
          </cell>
          <cell r="F1199">
            <v>1905.38</v>
          </cell>
          <cell r="G1199" t="str">
            <v>Legal</v>
          </cell>
          <cell r="H1199">
            <v>5</v>
          </cell>
          <cell r="I1199" t="str">
            <v>GR15</v>
          </cell>
          <cell r="J1199" t="str">
            <v>North Texas State Hospital - Wichita Falls</v>
          </cell>
        </row>
        <row r="1200">
          <cell r="A1200" t="str">
            <v>14-031-WFH</v>
          </cell>
          <cell r="B1200" t="str">
            <v>DSHS</v>
          </cell>
          <cell r="C1200" t="str">
            <v>Emergency Generators Installation</v>
          </cell>
          <cell r="D1200">
            <v>33024.65</v>
          </cell>
          <cell r="E1200">
            <v>33024.65</v>
          </cell>
          <cell r="F1200">
            <v>33024.65</v>
          </cell>
          <cell r="G1200" t="str">
            <v>Agency Admin.</v>
          </cell>
          <cell r="H1200">
            <v>6</v>
          </cell>
          <cell r="I1200" t="str">
            <v>GR15</v>
          </cell>
          <cell r="J1200" t="str">
            <v>North Texas State Hospital - Wichita Falls</v>
          </cell>
        </row>
        <row r="1201">
          <cell r="A1201" t="str">
            <v>14-030-WFH</v>
          </cell>
          <cell r="B1201" t="str">
            <v>DSHS</v>
          </cell>
          <cell r="C1201" t="str">
            <v>Suicide Prevention, Stair Enclosures, Bldg 508 Elevator &amp; Sanitary Sewer Replacement</v>
          </cell>
          <cell r="D1201">
            <v>0</v>
          </cell>
          <cell r="E1201">
            <v>0</v>
          </cell>
          <cell r="F1201">
            <v>0</v>
          </cell>
          <cell r="G1201" t="str">
            <v>Construction</v>
          </cell>
          <cell r="H1201">
            <v>1</v>
          </cell>
          <cell r="I1201" t="str">
            <v>7215</v>
          </cell>
          <cell r="J1201" t="str">
            <v>North Texas State Hospital - Wichita Falls</v>
          </cell>
        </row>
        <row r="1202">
          <cell r="A1202" t="str">
            <v>14-030-WFH</v>
          </cell>
          <cell r="B1202" t="str">
            <v>DSHS</v>
          </cell>
          <cell r="C1202" t="str">
            <v>Suicide Prevention, Stair Enclosures, Bldg 508 Elevator &amp; Sanitary Sewer Replacement</v>
          </cell>
          <cell r="D1202">
            <v>0</v>
          </cell>
          <cell r="E1202">
            <v>0</v>
          </cell>
          <cell r="F1202">
            <v>0</v>
          </cell>
          <cell r="G1202" t="str">
            <v>Arch. &amp; Eng.</v>
          </cell>
          <cell r="H1202">
            <v>2</v>
          </cell>
          <cell r="I1202" t="str">
            <v>7215</v>
          </cell>
          <cell r="J1202" t="str">
            <v>North Texas State Hospital - Wichita Falls</v>
          </cell>
        </row>
        <row r="1203">
          <cell r="A1203" t="str">
            <v>14-030-WFH</v>
          </cell>
          <cell r="B1203" t="str">
            <v>DSHS</v>
          </cell>
          <cell r="C1203" t="str">
            <v>Suicide Prevention, Stair Enclosures, Bldg 508 Elevator &amp; Sanitary Sewer Replacement</v>
          </cell>
          <cell r="D1203">
            <v>0</v>
          </cell>
          <cell r="E1203">
            <v>0</v>
          </cell>
          <cell r="F1203">
            <v>0</v>
          </cell>
          <cell r="G1203" t="str">
            <v>Agency Admin.</v>
          </cell>
          <cell r="H1203">
            <v>6</v>
          </cell>
          <cell r="I1203" t="str">
            <v>7215</v>
          </cell>
          <cell r="J1203" t="str">
            <v>North Texas State Hospital - Wichita Falls</v>
          </cell>
        </row>
        <row r="1204">
          <cell r="A1204" t="str">
            <v>14-030-WFH</v>
          </cell>
          <cell r="B1204" t="str">
            <v>DSHS</v>
          </cell>
          <cell r="C1204" t="str">
            <v>Suicide Prevention, Stair Enclosures, Bldg 508 Elevator &amp; Sanitary Sewer Replacement</v>
          </cell>
          <cell r="D1204">
            <v>0</v>
          </cell>
          <cell r="E1204">
            <v>0</v>
          </cell>
          <cell r="F1204">
            <v>0</v>
          </cell>
          <cell r="G1204" t="str">
            <v>Contingency</v>
          </cell>
          <cell r="H1204">
            <v>9</v>
          </cell>
          <cell r="I1204" t="str">
            <v>7215</v>
          </cell>
          <cell r="J1204" t="str">
            <v>North Texas State Hospital - Wichita Falls</v>
          </cell>
        </row>
        <row r="1205">
          <cell r="A1205" t="str">
            <v>14-030-WFH</v>
          </cell>
          <cell r="B1205" t="str">
            <v>DSHS</v>
          </cell>
          <cell r="C1205" t="str">
            <v>Suicide Prevention, Stair Enclosures, Bldg 508 Elevator &amp; Sanitary Sewer Replacement</v>
          </cell>
          <cell r="D1205">
            <v>208396.95</v>
          </cell>
          <cell r="E1205">
            <v>208396.95</v>
          </cell>
          <cell r="F1205">
            <v>208396.95</v>
          </cell>
          <cell r="G1205" t="str">
            <v>Construction</v>
          </cell>
          <cell r="H1205">
            <v>1</v>
          </cell>
          <cell r="I1205" t="str">
            <v>7660</v>
          </cell>
          <cell r="J1205" t="str">
            <v>North Texas State Hospital - Wichita Falls</v>
          </cell>
        </row>
        <row r="1206">
          <cell r="A1206" t="str">
            <v>14-030-WFH</v>
          </cell>
          <cell r="B1206" t="str">
            <v>DSHS</v>
          </cell>
          <cell r="C1206" t="str">
            <v>Suicide Prevention, Stair Enclosures, Bldg 508 Elevator &amp; Sanitary Sewer Replacement</v>
          </cell>
          <cell r="D1206">
            <v>75128.87</v>
          </cell>
          <cell r="E1206">
            <v>75128.87</v>
          </cell>
          <cell r="F1206">
            <v>75128.87</v>
          </cell>
          <cell r="G1206" t="str">
            <v>Arch. &amp; Eng.</v>
          </cell>
          <cell r="H1206">
            <v>2</v>
          </cell>
          <cell r="I1206" t="str">
            <v>7660</v>
          </cell>
          <cell r="J1206" t="str">
            <v>North Texas State Hospital - Wichita Falls</v>
          </cell>
        </row>
        <row r="1207">
          <cell r="A1207" t="str">
            <v>14-030-WFH</v>
          </cell>
          <cell r="B1207" t="str">
            <v>DSHS</v>
          </cell>
          <cell r="C1207" t="str">
            <v>Suicide Prevention, Stair Enclosures, Bldg 508 Elevator &amp; Sanitary Sewer Replacement</v>
          </cell>
          <cell r="D1207">
            <v>1338.75</v>
          </cell>
          <cell r="E1207">
            <v>1338.75</v>
          </cell>
          <cell r="F1207">
            <v>1338.75</v>
          </cell>
          <cell r="G1207" t="str">
            <v>Legal</v>
          </cell>
          <cell r="H1207">
            <v>5</v>
          </cell>
          <cell r="I1207" t="str">
            <v>7660</v>
          </cell>
          <cell r="J1207" t="str">
            <v>North Texas State Hospital - Wichita Falls</v>
          </cell>
        </row>
        <row r="1208">
          <cell r="A1208" t="str">
            <v>14-030-WFH</v>
          </cell>
          <cell r="B1208" t="str">
            <v>DSHS</v>
          </cell>
          <cell r="C1208" t="str">
            <v>Suicide Prevention, Stair Enclosures, Bldg 508 Elevator &amp; Sanitary Sewer Replacement</v>
          </cell>
          <cell r="D1208">
            <v>1992.77</v>
          </cell>
          <cell r="E1208">
            <v>1992.77</v>
          </cell>
          <cell r="F1208">
            <v>1992.77</v>
          </cell>
          <cell r="G1208" t="str">
            <v>Agency Admin.</v>
          </cell>
          <cell r="H1208">
            <v>6</v>
          </cell>
          <cell r="I1208" t="str">
            <v>7660</v>
          </cell>
          <cell r="J1208" t="str">
            <v>North Texas State Hospital - Wichita Falls</v>
          </cell>
        </row>
        <row r="1209">
          <cell r="A1209" t="str">
            <v>14-030-WFH</v>
          </cell>
          <cell r="B1209" t="str">
            <v>DSHS</v>
          </cell>
          <cell r="C1209" t="str">
            <v>Suicide Prevention, Stair Enclosures, Bldg 508 Elevator &amp; Sanitary Sewer Replacement</v>
          </cell>
          <cell r="D1209">
            <v>0</v>
          </cell>
          <cell r="E1209">
            <v>0</v>
          </cell>
          <cell r="F1209">
            <v>0</v>
          </cell>
          <cell r="G1209" t="str">
            <v>Other</v>
          </cell>
          <cell r="H1209">
            <v>8</v>
          </cell>
          <cell r="I1209" t="str">
            <v>7660</v>
          </cell>
          <cell r="J1209" t="str">
            <v>North Texas State Hospital - Wichita Falls</v>
          </cell>
        </row>
        <row r="1210">
          <cell r="A1210" t="str">
            <v>14-030-WFH</v>
          </cell>
          <cell r="B1210" t="str">
            <v>DSHS</v>
          </cell>
          <cell r="C1210" t="str">
            <v>Suicide Prevention, Stair Enclosures, Bldg 508 Elevator &amp; Sanitary Sewer Replacement</v>
          </cell>
          <cell r="D1210">
            <v>0</v>
          </cell>
          <cell r="E1210">
            <v>0</v>
          </cell>
          <cell r="F1210">
            <v>0</v>
          </cell>
          <cell r="G1210" t="str">
            <v>Contingency</v>
          </cell>
          <cell r="H1210">
            <v>9</v>
          </cell>
          <cell r="I1210" t="str">
            <v>7660</v>
          </cell>
          <cell r="J1210" t="str">
            <v>North Texas State Hospital - Wichita Falls</v>
          </cell>
        </row>
        <row r="1211">
          <cell r="A1211" t="str">
            <v>14-030-WFH</v>
          </cell>
          <cell r="B1211" t="str">
            <v>DSHS</v>
          </cell>
          <cell r="C1211" t="str">
            <v>Suicide Prevention, Stair Enclosures, Bldg 508 Elevator &amp; Sanitary Sewer Replacement</v>
          </cell>
          <cell r="D1211">
            <v>3003108</v>
          </cell>
          <cell r="E1211">
            <v>3003108</v>
          </cell>
          <cell r="F1211">
            <v>3003108</v>
          </cell>
          <cell r="G1211" t="str">
            <v>Construction</v>
          </cell>
          <cell r="H1211">
            <v>1</v>
          </cell>
          <cell r="I1211" t="str">
            <v>GR15</v>
          </cell>
          <cell r="J1211" t="str">
            <v>North Texas State Hospital - Wichita Falls</v>
          </cell>
        </row>
        <row r="1212">
          <cell r="A1212" t="str">
            <v>14-030-WFH</v>
          </cell>
          <cell r="B1212" t="str">
            <v>DSHS</v>
          </cell>
          <cell r="C1212" t="str">
            <v>Suicide Prevention, Stair Enclosures, Bldg 508 Elevator &amp; Sanitary Sewer Replacement</v>
          </cell>
          <cell r="D1212">
            <v>113691.5</v>
          </cell>
          <cell r="E1212">
            <v>113691.5</v>
          </cell>
          <cell r="F1212">
            <v>113691.5</v>
          </cell>
          <cell r="G1212" t="str">
            <v>Arch. &amp; Eng.</v>
          </cell>
          <cell r="H1212">
            <v>2</v>
          </cell>
          <cell r="I1212" t="str">
            <v>GR15</v>
          </cell>
          <cell r="J1212" t="str">
            <v>North Texas State Hospital - Wichita Falls</v>
          </cell>
        </row>
        <row r="1213">
          <cell r="A1213" t="str">
            <v>14-030-WFH</v>
          </cell>
          <cell r="B1213" t="str">
            <v>DSHS</v>
          </cell>
          <cell r="C1213" t="str">
            <v>Suicide Prevention, Stair Enclosures, Bldg 508 Elevator &amp; Sanitary Sewer Replacement</v>
          </cell>
          <cell r="D1213">
            <v>0</v>
          </cell>
          <cell r="E1213">
            <v>0</v>
          </cell>
          <cell r="F1213">
            <v>0</v>
          </cell>
          <cell r="G1213" t="str">
            <v>Site Survey</v>
          </cell>
          <cell r="H1213">
            <v>3</v>
          </cell>
          <cell r="I1213" t="str">
            <v>GR15</v>
          </cell>
          <cell r="J1213" t="str">
            <v>North Texas State Hospital - Wichita Falls</v>
          </cell>
        </row>
        <row r="1214">
          <cell r="A1214" t="str">
            <v>14-030-WFH</v>
          </cell>
          <cell r="B1214" t="str">
            <v>DSHS</v>
          </cell>
          <cell r="C1214" t="str">
            <v>Suicide Prevention, Stair Enclosures, Bldg 508 Elevator &amp; Sanitary Sewer Replacement</v>
          </cell>
          <cell r="D1214">
            <v>0</v>
          </cell>
          <cell r="E1214">
            <v>0</v>
          </cell>
          <cell r="F1214">
            <v>0</v>
          </cell>
          <cell r="G1214" t="str">
            <v>Testing</v>
          </cell>
          <cell r="H1214">
            <v>4</v>
          </cell>
          <cell r="I1214" t="str">
            <v>GR15</v>
          </cell>
          <cell r="J1214" t="str">
            <v>North Texas State Hospital - Wichita Falls</v>
          </cell>
        </row>
        <row r="1215">
          <cell r="A1215" t="str">
            <v>14-030-WFH</v>
          </cell>
          <cell r="B1215" t="str">
            <v>DSHS</v>
          </cell>
          <cell r="C1215" t="str">
            <v>Suicide Prevention, Stair Enclosures, Bldg 508 Elevator &amp; Sanitary Sewer Replacement</v>
          </cell>
          <cell r="D1215">
            <v>2134.81</v>
          </cell>
          <cell r="E1215">
            <v>2134.81</v>
          </cell>
          <cell r="F1215">
            <v>2134.81</v>
          </cell>
          <cell r="G1215" t="str">
            <v>Legal</v>
          </cell>
          <cell r="H1215">
            <v>5</v>
          </cell>
          <cell r="I1215" t="str">
            <v>GR15</v>
          </cell>
          <cell r="J1215" t="str">
            <v>North Texas State Hospital - Wichita Falls</v>
          </cell>
        </row>
        <row r="1216">
          <cell r="A1216" t="str">
            <v>14-030-WFH</v>
          </cell>
          <cell r="B1216" t="str">
            <v>DSHS</v>
          </cell>
          <cell r="C1216" t="str">
            <v>Suicide Prevention, Stair Enclosures, Bldg 508 Elevator &amp; Sanitary Sewer Replacement</v>
          </cell>
          <cell r="D1216">
            <v>44055.83</v>
          </cell>
          <cell r="E1216">
            <v>44055.83</v>
          </cell>
          <cell r="F1216">
            <v>44055.83</v>
          </cell>
          <cell r="G1216" t="str">
            <v>Agency Admin.</v>
          </cell>
          <cell r="H1216">
            <v>6</v>
          </cell>
          <cell r="I1216" t="str">
            <v>GR15</v>
          </cell>
          <cell r="J1216" t="str">
            <v>North Texas State Hospital - Wichita Falls</v>
          </cell>
        </row>
        <row r="1217">
          <cell r="A1217" t="str">
            <v>14-030-WFH</v>
          </cell>
          <cell r="B1217" t="str">
            <v>DSHS</v>
          </cell>
          <cell r="C1217" t="str">
            <v>Suicide Prevention, Stair Enclosures, Bldg 508 Elevator &amp; Sanitary Sewer Replacement</v>
          </cell>
          <cell r="D1217">
            <v>0</v>
          </cell>
          <cell r="E1217">
            <v>0</v>
          </cell>
          <cell r="F1217">
            <v>0</v>
          </cell>
          <cell r="G1217" t="str">
            <v>Other</v>
          </cell>
          <cell r="H1217">
            <v>8</v>
          </cell>
          <cell r="I1217" t="str">
            <v>GR15</v>
          </cell>
          <cell r="J1217" t="str">
            <v>North Texas State Hospital - Wichita Falls</v>
          </cell>
        </row>
        <row r="1218">
          <cell r="A1218" t="str">
            <v>14-030-WFH</v>
          </cell>
          <cell r="B1218" t="str">
            <v>DSHS</v>
          </cell>
          <cell r="C1218" t="str">
            <v>Suicide Prevention, Stair Enclosures, Bldg 508 Elevator &amp; Sanitary Sewer Replacement</v>
          </cell>
          <cell r="D1218">
            <v>132927.42000000001</v>
          </cell>
          <cell r="E1218">
            <v>132927.42000000001</v>
          </cell>
          <cell r="F1218">
            <v>132927.42000000001</v>
          </cell>
          <cell r="G1218" t="str">
            <v>Agency Admin.</v>
          </cell>
          <cell r="H1218">
            <v>6</v>
          </cell>
          <cell r="I1218" t="str">
            <v>GR17</v>
          </cell>
          <cell r="J1218" t="str">
            <v>North Texas State Hospital - Wichita Falls</v>
          </cell>
        </row>
        <row r="1219">
          <cell r="A1219" t="str">
            <v>14-029-WCY</v>
          </cell>
          <cell r="B1219" t="str">
            <v>DSHS</v>
          </cell>
          <cell r="C1219" t="str">
            <v>Suicide Prevention Renovations</v>
          </cell>
          <cell r="D1219">
            <v>34682.400000000001</v>
          </cell>
          <cell r="E1219">
            <v>34682.400000000001</v>
          </cell>
          <cell r="F1219">
            <v>34682.400000000001</v>
          </cell>
          <cell r="G1219" t="str">
            <v>Construction</v>
          </cell>
          <cell r="H1219">
            <v>1</v>
          </cell>
          <cell r="I1219" t="str">
            <v>7660</v>
          </cell>
          <cell r="J1219" t="str">
            <v>Waco Center for Youth</v>
          </cell>
        </row>
        <row r="1220">
          <cell r="A1220" t="str">
            <v>14-029-WCY</v>
          </cell>
          <cell r="B1220" t="str">
            <v>DSHS</v>
          </cell>
          <cell r="C1220" t="str">
            <v>Suicide Prevention Renovations</v>
          </cell>
          <cell r="D1220">
            <v>14725.47</v>
          </cell>
          <cell r="E1220">
            <v>14725.47</v>
          </cell>
          <cell r="F1220">
            <v>14725.47</v>
          </cell>
          <cell r="G1220" t="str">
            <v>Arch. &amp; Eng.</v>
          </cell>
          <cell r="H1220">
            <v>2</v>
          </cell>
          <cell r="I1220" t="str">
            <v>7660</v>
          </cell>
          <cell r="J1220" t="str">
            <v>Waco Center for Youth</v>
          </cell>
        </row>
        <row r="1221">
          <cell r="A1221" t="str">
            <v>14-029-WCY</v>
          </cell>
          <cell r="B1221" t="str">
            <v>DSHS</v>
          </cell>
          <cell r="C1221" t="str">
            <v>Suicide Prevention Renovations</v>
          </cell>
          <cell r="D1221">
            <v>971.25</v>
          </cell>
          <cell r="E1221">
            <v>971.25</v>
          </cell>
          <cell r="F1221">
            <v>971.25</v>
          </cell>
          <cell r="G1221" t="str">
            <v>Legal</v>
          </cell>
          <cell r="H1221">
            <v>5</v>
          </cell>
          <cell r="I1221" t="str">
            <v>7660</v>
          </cell>
          <cell r="J1221" t="str">
            <v>Waco Center for Youth</v>
          </cell>
        </row>
        <row r="1222">
          <cell r="A1222" t="str">
            <v>14-029-WCY</v>
          </cell>
          <cell r="B1222" t="str">
            <v>DSHS</v>
          </cell>
          <cell r="C1222" t="str">
            <v>Suicide Prevention Renovations</v>
          </cell>
          <cell r="D1222">
            <v>10148.02</v>
          </cell>
          <cell r="E1222">
            <v>10148.02</v>
          </cell>
          <cell r="F1222">
            <v>10148.02</v>
          </cell>
          <cell r="G1222" t="str">
            <v>Agency Admin.</v>
          </cell>
          <cell r="H1222">
            <v>6</v>
          </cell>
          <cell r="I1222" t="str">
            <v>7660</v>
          </cell>
          <cell r="J1222" t="str">
            <v>Waco Center for Youth</v>
          </cell>
        </row>
        <row r="1223">
          <cell r="A1223" t="str">
            <v>14-029-WCY</v>
          </cell>
          <cell r="B1223" t="str">
            <v>DSHS</v>
          </cell>
          <cell r="C1223" t="str">
            <v>Suicide Prevention Renovations</v>
          </cell>
          <cell r="D1223">
            <v>0</v>
          </cell>
          <cell r="E1223">
            <v>0</v>
          </cell>
          <cell r="F1223">
            <v>0</v>
          </cell>
          <cell r="G1223" t="str">
            <v>Contingency</v>
          </cell>
          <cell r="H1223">
            <v>9</v>
          </cell>
          <cell r="I1223" t="str">
            <v>7660</v>
          </cell>
          <cell r="J1223" t="str">
            <v>Waco Center for Youth</v>
          </cell>
        </row>
        <row r="1224">
          <cell r="A1224" t="str">
            <v>14-029-WCY</v>
          </cell>
          <cell r="B1224" t="str">
            <v>DSHS</v>
          </cell>
          <cell r="C1224" t="str">
            <v>Suicide Prevention Renovations</v>
          </cell>
          <cell r="D1224">
            <v>227127</v>
          </cell>
          <cell r="E1224">
            <v>227127</v>
          </cell>
          <cell r="F1224">
            <v>227127</v>
          </cell>
          <cell r="G1224" t="str">
            <v>Construction</v>
          </cell>
          <cell r="H1224">
            <v>1</v>
          </cell>
          <cell r="I1224" t="str">
            <v>GR15</v>
          </cell>
          <cell r="J1224" t="str">
            <v>Waco Center for Youth</v>
          </cell>
        </row>
        <row r="1225">
          <cell r="A1225" t="str">
            <v>14-029-WCY</v>
          </cell>
          <cell r="B1225" t="str">
            <v>DSHS</v>
          </cell>
          <cell r="C1225" t="str">
            <v>Suicide Prevention Renovations</v>
          </cell>
          <cell r="D1225">
            <v>18789.41</v>
          </cell>
          <cell r="E1225">
            <v>18789.41</v>
          </cell>
          <cell r="F1225">
            <v>18789.41</v>
          </cell>
          <cell r="G1225" t="str">
            <v>Arch. &amp; Eng.</v>
          </cell>
          <cell r="H1225">
            <v>2</v>
          </cell>
          <cell r="I1225" t="str">
            <v>GR15</v>
          </cell>
          <cell r="J1225" t="str">
            <v>Waco Center for Youth</v>
          </cell>
        </row>
        <row r="1226">
          <cell r="A1226" t="str">
            <v>14-029-WCY</v>
          </cell>
          <cell r="B1226" t="str">
            <v>DSHS</v>
          </cell>
          <cell r="C1226" t="str">
            <v>Suicide Prevention Renovations</v>
          </cell>
          <cell r="D1226">
            <v>3261.13</v>
          </cell>
          <cell r="E1226">
            <v>3261.13</v>
          </cell>
          <cell r="F1226">
            <v>3261.13</v>
          </cell>
          <cell r="G1226" t="str">
            <v>Legal</v>
          </cell>
          <cell r="H1226">
            <v>5</v>
          </cell>
          <cell r="I1226" t="str">
            <v>GR15</v>
          </cell>
          <cell r="J1226" t="str">
            <v>Waco Center for Youth</v>
          </cell>
        </row>
        <row r="1227">
          <cell r="A1227" t="str">
            <v>14-029-WCY</v>
          </cell>
          <cell r="B1227" t="str">
            <v>DSHS</v>
          </cell>
          <cell r="C1227" t="str">
            <v>Suicide Prevention Renovations</v>
          </cell>
          <cell r="D1227">
            <v>12000</v>
          </cell>
          <cell r="E1227">
            <v>12000</v>
          </cell>
          <cell r="F1227">
            <v>12000</v>
          </cell>
          <cell r="G1227" t="str">
            <v>Agency Admin.</v>
          </cell>
          <cell r="H1227">
            <v>6</v>
          </cell>
          <cell r="I1227" t="str">
            <v>GR15</v>
          </cell>
          <cell r="J1227" t="str">
            <v>Waco Center for Youth</v>
          </cell>
        </row>
        <row r="1228">
          <cell r="A1228" t="str">
            <v>14-029-WCY</v>
          </cell>
          <cell r="B1228" t="str">
            <v>DSHS</v>
          </cell>
          <cell r="C1228" t="str">
            <v>Suicide Prevention Renovations</v>
          </cell>
          <cell r="D1228">
            <v>121255.4</v>
          </cell>
          <cell r="E1228">
            <v>121255.4</v>
          </cell>
          <cell r="F1228">
            <v>121255.4</v>
          </cell>
          <cell r="G1228" t="str">
            <v>Other</v>
          </cell>
          <cell r="H1228">
            <v>8</v>
          </cell>
          <cell r="I1228" t="str">
            <v>GR15</v>
          </cell>
          <cell r="J1228" t="str">
            <v>Waco Center for Youth</v>
          </cell>
        </row>
        <row r="1229">
          <cell r="A1229" t="str">
            <v>14-029-WCY</v>
          </cell>
          <cell r="B1229" t="str">
            <v>DSHS</v>
          </cell>
          <cell r="C1229" t="str">
            <v>Suicide Prevention Renovations</v>
          </cell>
          <cell r="D1229">
            <v>0.3</v>
          </cell>
          <cell r="E1229">
            <v>0.3</v>
          </cell>
          <cell r="F1229">
            <v>0.3</v>
          </cell>
          <cell r="G1229" t="str">
            <v>Arch. &amp; Eng.</v>
          </cell>
          <cell r="H1229">
            <v>2</v>
          </cell>
          <cell r="I1229" t="str">
            <v>GR17</v>
          </cell>
          <cell r="J1229" t="str">
            <v>Waco Center for Youth</v>
          </cell>
        </row>
        <row r="1230">
          <cell r="A1230" t="str">
            <v>14-028-WCY</v>
          </cell>
          <cell r="B1230" t="str">
            <v>DSHS</v>
          </cell>
          <cell r="C1230" t="str">
            <v>HVAC Units Replacement</v>
          </cell>
          <cell r="D1230">
            <v>0</v>
          </cell>
          <cell r="E1230">
            <v>0</v>
          </cell>
          <cell r="F1230">
            <v>0</v>
          </cell>
          <cell r="G1230" t="str">
            <v>Construction</v>
          </cell>
          <cell r="H1230">
            <v>1</v>
          </cell>
          <cell r="I1230" t="str">
            <v>7660</v>
          </cell>
          <cell r="J1230" t="str">
            <v>Waco Center for Youth</v>
          </cell>
        </row>
        <row r="1231">
          <cell r="A1231" t="str">
            <v>14-028-WCY</v>
          </cell>
          <cell r="B1231" t="str">
            <v>DSHS</v>
          </cell>
          <cell r="C1231" t="str">
            <v>HVAC Units Replacement</v>
          </cell>
          <cell r="D1231">
            <v>5348.65</v>
          </cell>
          <cell r="E1231">
            <v>5348.65</v>
          </cell>
          <cell r="F1231">
            <v>5348.65</v>
          </cell>
          <cell r="G1231" t="str">
            <v>Arch. &amp; Eng.</v>
          </cell>
          <cell r="H1231">
            <v>2</v>
          </cell>
          <cell r="I1231" t="str">
            <v>7660</v>
          </cell>
          <cell r="J1231" t="str">
            <v>Waco Center for Youth</v>
          </cell>
        </row>
        <row r="1232">
          <cell r="A1232" t="str">
            <v>14-028-WCY</v>
          </cell>
          <cell r="B1232" t="str">
            <v>DSHS</v>
          </cell>
          <cell r="C1232" t="str">
            <v>HVAC Units Replacement</v>
          </cell>
          <cell r="D1232">
            <v>473.75</v>
          </cell>
          <cell r="E1232">
            <v>473.75</v>
          </cell>
          <cell r="F1232">
            <v>473.75</v>
          </cell>
          <cell r="G1232" t="str">
            <v>Legal</v>
          </cell>
          <cell r="H1232">
            <v>5</v>
          </cell>
          <cell r="I1232" t="str">
            <v>7660</v>
          </cell>
          <cell r="J1232" t="str">
            <v>Waco Center for Youth</v>
          </cell>
        </row>
        <row r="1233">
          <cell r="A1233" t="str">
            <v>14-028-WCY</v>
          </cell>
          <cell r="B1233" t="str">
            <v>DSHS</v>
          </cell>
          <cell r="C1233" t="str">
            <v>HVAC Units Replacement</v>
          </cell>
          <cell r="D1233">
            <v>5200</v>
          </cell>
          <cell r="E1233">
            <v>5200</v>
          </cell>
          <cell r="F1233">
            <v>5200</v>
          </cell>
          <cell r="G1233" t="str">
            <v>Agency Admin.</v>
          </cell>
          <cell r="H1233">
            <v>6</v>
          </cell>
          <cell r="I1233" t="str">
            <v>7660</v>
          </cell>
          <cell r="J1233" t="str">
            <v>Waco Center for Youth</v>
          </cell>
        </row>
        <row r="1234">
          <cell r="A1234" t="str">
            <v>14-028-WCY</v>
          </cell>
          <cell r="B1234" t="str">
            <v>DSHS</v>
          </cell>
          <cell r="C1234" t="str">
            <v>HVAC Units Replacement</v>
          </cell>
          <cell r="D1234">
            <v>3160</v>
          </cell>
          <cell r="E1234">
            <v>3160</v>
          </cell>
          <cell r="F1234">
            <v>3160</v>
          </cell>
          <cell r="G1234" t="str">
            <v>Other</v>
          </cell>
          <cell r="H1234">
            <v>8</v>
          </cell>
          <cell r="I1234" t="str">
            <v>7660</v>
          </cell>
          <cell r="J1234" t="str">
            <v>Waco Center for Youth</v>
          </cell>
        </row>
        <row r="1235">
          <cell r="A1235" t="str">
            <v>14-028-WCY</v>
          </cell>
          <cell r="B1235" t="str">
            <v>DSHS</v>
          </cell>
          <cell r="C1235" t="str">
            <v>HVAC Units Replacement</v>
          </cell>
          <cell r="D1235">
            <v>0</v>
          </cell>
          <cell r="E1235">
            <v>0</v>
          </cell>
          <cell r="F1235">
            <v>0</v>
          </cell>
          <cell r="G1235" t="str">
            <v>Contingency</v>
          </cell>
          <cell r="H1235">
            <v>9</v>
          </cell>
          <cell r="I1235" t="str">
            <v>7660</v>
          </cell>
          <cell r="J1235" t="str">
            <v>Waco Center for Youth</v>
          </cell>
        </row>
        <row r="1236">
          <cell r="A1236" t="str">
            <v>14-028-WCY</v>
          </cell>
          <cell r="B1236" t="str">
            <v>DSHS</v>
          </cell>
          <cell r="C1236" t="str">
            <v>HVAC Units Replacement</v>
          </cell>
          <cell r="D1236">
            <v>71929</v>
          </cell>
          <cell r="E1236">
            <v>71929</v>
          </cell>
          <cell r="F1236">
            <v>71929</v>
          </cell>
          <cell r="G1236" t="str">
            <v>Construction</v>
          </cell>
          <cell r="H1236">
            <v>1</v>
          </cell>
          <cell r="I1236" t="str">
            <v>GR15</v>
          </cell>
          <cell r="J1236" t="str">
            <v>Waco Center for Youth</v>
          </cell>
        </row>
        <row r="1237">
          <cell r="A1237" t="str">
            <v>14-028-WCY</v>
          </cell>
          <cell r="B1237" t="str">
            <v>DSHS</v>
          </cell>
          <cell r="C1237" t="str">
            <v>HVAC Units Replacement</v>
          </cell>
          <cell r="D1237">
            <v>9191.35</v>
          </cell>
          <cell r="E1237">
            <v>9191.35</v>
          </cell>
          <cell r="F1237">
            <v>9191.35</v>
          </cell>
          <cell r="G1237" t="str">
            <v>Arch. &amp; Eng.</v>
          </cell>
          <cell r="H1237">
            <v>2</v>
          </cell>
          <cell r="I1237" t="str">
            <v>GR15</v>
          </cell>
          <cell r="J1237" t="str">
            <v>Waco Center for Youth</v>
          </cell>
        </row>
        <row r="1238">
          <cell r="A1238" t="str">
            <v>14-028-WCY</v>
          </cell>
          <cell r="B1238" t="str">
            <v>DSHS</v>
          </cell>
          <cell r="C1238" t="str">
            <v>HVAC Units Replacement</v>
          </cell>
          <cell r="D1238">
            <v>5532</v>
          </cell>
          <cell r="E1238">
            <v>5532</v>
          </cell>
          <cell r="F1238">
            <v>5532</v>
          </cell>
          <cell r="G1238" t="str">
            <v>Site Survey</v>
          </cell>
          <cell r="H1238">
            <v>3</v>
          </cell>
          <cell r="I1238" t="str">
            <v>GR15</v>
          </cell>
          <cell r="J1238" t="str">
            <v>Waco Center for Youth</v>
          </cell>
        </row>
        <row r="1239">
          <cell r="A1239" t="str">
            <v>14-028-WCY</v>
          </cell>
          <cell r="B1239" t="str">
            <v>DSHS</v>
          </cell>
          <cell r="C1239" t="str">
            <v>HVAC Units Replacement</v>
          </cell>
          <cell r="D1239">
            <v>381.15</v>
          </cell>
          <cell r="E1239">
            <v>381.15</v>
          </cell>
          <cell r="F1239">
            <v>381.15</v>
          </cell>
          <cell r="G1239" t="str">
            <v>Testing</v>
          </cell>
          <cell r="H1239">
            <v>4</v>
          </cell>
          <cell r="I1239" t="str">
            <v>GR15</v>
          </cell>
          <cell r="J1239" t="str">
            <v>Waco Center for Youth</v>
          </cell>
        </row>
        <row r="1240">
          <cell r="A1240" t="str">
            <v>14-028-WCY</v>
          </cell>
          <cell r="B1240" t="str">
            <v>DSHS</v>
          </cell>
          <cell r="C1240" t="str">
            <v>HVAC Units Replacement</v>
          </cell>
          <cell r="D1240">
            <v>1886.81</v>
          </cell>
          <cell r="E1240">
            <v>1886.81</v>
          </cell>
          <cell r="F1240">
            <v>1886.81</v>
          </cell>
          <cell r="G1240" t="str">
            <v>Legal</v>
          </cell>
          <cell r="H1240">
            <v>5</v>
          </cell>
          <cell r="I1240" t="str">
            <v>GR15</v>
          </cell>
          <cell r="J1240" t="str">
            <v>Waco Center for Youth</v>
          </cell>
        </row>
        <row r="1241">
          <cell r="A1241" t="str">
            <v>14-028-WCY</v>
          </cell>
          <cell r="B1241" t="str">
            <v>DSHS</v>
          </cell>
          <cell r="C1241" t="str">
            <v>HVAC Units Replacement</v>
          </cell>
          <cell r="D1241">
            <v>0</v>
          </cell>
          <cell r="E1241">
            <v>0</v>
          </cell>
          <cell r="F1241">
            <v>0</v>
          </cell>
          <cell r="G1241" t="str">
            <v>Agency Admin.</v>
          </cell>
          <cell r="H1241">
            <v>6</v>
          </cell>
          <cell r="I1241" t="str">
            <v>GR15</v>
          </cell>
          <cell r="J1241" t="str">
            <v>Waco Center for Youth</v>
          </cell>
        </row>
        <row r="1242">
          <cell r="A1242" t="str">
            <v>14-028-WCY</v>
          </cell>
          <cell r="B1242" t="str">
            <v>DSHS</v>
          </cell>
          <cell r="C1242" t="str">
            <v>HVAC Units Replacement</v>
          </cell>
          <cell r="D1242">
            <v>0</v>
          </cell>
          <cell r="E1242">
            <v>0</v>
          </cell>
          <cell r="F1242">
            <v>0</v>
          </cell>
          <cell r="G1242" t="str">
            <v>Contingency</v>
          </cell>
          <cell r="H1242">
            <v>9</v>
          </cell>
          <cell r="I1242" t="str">
            <v>GR15</v>
          </cell>
          <cell r="J1242" t="str">
            <v>Waco Center for Youth</v>
          </cell>
        </row>
        <row r="1243">
          <cell r="A1243" t="str">
            <v>14-027-VSH</v>
          </cell>
          <cell r="B1243" t="str">
            <v>DSHS</v>
          </cell>
          <cell r="C1243" t="str">
            <v>Roof Repairs &amp; Replacements</v>
          </cell>
          <cell r="D1243">
            <v>0</v>
          </cell>
          <cell r="E1243">
            <v>0</v>
          </cell>
          <cell r="F1243">
            <v>0</v>
          </cell>
          <cell r="G1243" t="str">
            <v>Construction</v>
          </cell>
          <cell r="H1243">
            <v>1</v>
          </cell>
          <cell r="I1243" t="str">
            <v>7660</v>
          </cell>
          <cell r="J1243" t="str">
            <v>North Texas State Hospital - Vernon</v>
          </cell>
        </row>
        <row r="1244">
          <cell r="A1244" t="str">
            <v>14-027-VSH</v>
          </cell>
          <cell r="B1244" t="str">
            <v>DSHS</v>
          </cell>
          <cell r="C1244" t="str">
            <v>Roof Repairs &amp; Replacements</v>
          </cell>
          <cell r="D1244">
            <v>0</v>
          </cell>
          <cell r="E1244">
            <v>0</v>
          </cell>
          <cell r="F1244">
            <v>0</v>
          </cell>
          <cell r="G1244" t="str">
            <v>Arch. &amp; Eng.</v>
          </cell>
          <cell r="H1244">
            <v>2</v>
          </cell>
          <cell r="I1244" t="str">
            <v>7660</v>
          </cell>
          <cell r="J1244" t="str">
            <v>North Texas State Hospital - Vernon</v>
          </cell>
        </row>
        <row r="1245">
          <cell r="A1245" t="str">
            <v>14-027-VSH</v>
          </cell>
          <cell r="B1245" t="str">
            <v>DSHS</v>
          </cell>
          <cell r="C1245" t="str">
            <v>Roof Repairs &amp; Replacements</v>
          </cell>
          <cell r="D1245">
            <v>0</v>
          </cell>
          <cell r="E1245">
            <v>0</v>
          </cell>
          <cell r="F1245">
            <v>0</v>
          </cell>
          <cell r="G1245" t="str">
            <v>Agency Admin.</v>
          </cell>
          <cell r="H1245">
            <v>6</v>
          </cell>
          <cell r="I1245" t="str">
            <v>7660</v>
          </cell>
          <cell r="J1245" t="str">
            <v>North Texas State Hospital - Vernon</v>
          </cell>
        </row>
        <row r="1246">
          <cell r="A1246" t="str">
            <v>14-027-VSH</v>
          </cell>
          <cell r="B1246" t="str">
            <v>DSHS</v>
          </cell>
          <cell r="C1246" t="str">
            <v>Roof Repairs &amp; Replacements</v>
          </cell>
          <cell r="D1246">
            <v>0</v>
          </cell>
          <cell r="E1246">
            <v>0</v>
          </cell>
          <cell r="F1246">
            <v>0</v>
          </cell>
          <cell r="G1246" t="str">
            <v>Other</v>
          </cell>
          <cell r="H1246">
            <v>8</v>
          </cell>
          <cell r="I1246" t="str">
            <v>7660</v>
          </cell>
          <cell r="J1246" t="str">
            <v>North Texas State Hospital - Vernon</v>
          </cell>
        </row>
        <row r="1247">
          <cell r="A1247" t="str">
            <v>14-027-VSH</v>
          </cell>
          <cell r="B1247" t="str">
            <v>DSHS</v>
          </cell>
          <cell r="C1247" t="str">
            <v>Roof Repairs &amp; Replacements</v>
          </cell>
          <cell r="D1247">
            <v>0</v>
          </cell>
          <cell r="E1247">
            <v>0</v>
          </cell>
          <cell r="F1247">
            <v>0</v>
          </cell>
          <cell r="G1247" t="str">
            <v>Contingency</v>
          </cell>
          <cell r="H1247">
            <v>9</v>
          </cell>
          <cell r="I1247" t="str">
            <v>7660</v>
          </cell>
          <cell r="J1247" t="str">
            <v>North Texas State Hospital - Vernon</v>
          </cell>
        </row>
        <row r="1248">
          <cell r="A1248" t="str">
            <v>14-027-VSH</v>
          </cell>
          <cell r="B1248" t="str">
            <v>DSHS</v>
          </cell>
          <cell r="C1248" t="str">
            <v>Roof Repairs &amp; Replacements</v>
          </cell>
          <cell r="D1248">
            <v>0</v>
          </cell>
          <cell r="E1248">
            <v>0</v>
          </cell>
          <cell r="F1248">
            <v>0</v>
          </cell>
          <cell r="G1248" t="str">
            <v>Construction</v>
          </cell>
          <cell r="H1248">
            <v>1</v>
          </cell>
          <cell r="I1248" t="str">
            <v>GO15</v>
          </cell>
          <cell r="J1248" t="str">
            <v>North Texas State Hospital - Vernon</v>
          </cell>
        </row>
        <row r="1249">
          <cell r="A1249" t="str">
            <v>14-027-VSH</v>
          </cell>
          <cell r="B1249" t="str">
            <v>DSHS</v>
          </cell>
          <cell r="C1249" t="str">
            <v>Roof Repairs &amp; Replacements</v>
          </cell>
          <cell r="D1249">
            <v>0</v>
          </cell>
          <cell r="E1249">
            <v>0</v>
          </cell>
          <cell r="F1249">
            <v>0</v>
          </cell>
          <cell r="G1249" t="str">
            <v>Arch. &amp; Eng.</v>
          </cell>
          <cell r="H1249">
            <v>2</v>
          </cell>
          <cell r="I1249" t="str">
            <v>GO15</v>
          </cell>
          <cell r="J1249" t="str">
            <v>North Texas State Hospital - Vernon</v>
          </cell>
        </row>
        <row r="1250">
          <cell r="A1250" t="str">
            <v>14-027-VSH</v>
          </cell>
          <cell r="B1250" t="str">
            <v>DSHS</v>
          </cell>
          <cell r="C1250" t="str">
            <v>Roof Repairs &amp; Replacements</v>
          </cell>
          <cell r="D1250">
            <v>0</v>
          </cell>
          <cell r="E1250">
            <v>0</v>
          </cell>
          <cell r="F1250">
            <v>0</v>
          </cell>
          <cell r="G1250" t="str">
            <v>Agency Admin.</v>
          </cell>
          <cell r="H1250">
            <v>6</v>
          </cell>
          <cell r="I1250" t="str">
            <v>GO15</v>
          </cell>
          <cell r="J1250" t="str">
            <v>North Texas State Hospital - Vernon</v>
          </cell>
        </row>
        <row r="1251">
          <cell r="A1251" t="str">
            <v>14-027-VSH</v>
          </cell>
          <cell r="B1251" t="str">
            <v>DSHS</v>
          </cell>
          <cell r="C1251" t="str">
            <v>Roof Repairs &amp; Replacements</v>
          </cell>
          <cell r="D1251">
            <v>0</v>
          </cell>
          <cell r="E1251">
            <v>0</v>
          </cell>
          <cell r="F1251">
            <v>0</v>
          </cell>
          <cell r="G1251" t="str">
            <v>Other</v>
          </cell>
          <cell r="H1251">
            <v>8</v>
          </cell>
          <cell r="I1251" t="str">
            <v>GO15</v>
          </cell>
          <cell r="J1251" t="str">
            <v>North Texas State Hospital - Vernon</v>
          </cell>
        </row>
        <row r="1252">
          <cell r="A1252" t="str">
            <v>14-027-VSH</v>
          </cell>
          <cell r="B1252" t="str">
            <v>DSHS</v>
          </cell>
          <cell r="C1252" t="str">
            <v>Roof Repairs &amp; Replacements</v>
          </cell>
          <cell r="D1252">
            <v>0</v>
          </cell>
          <cell r="E1252">
            <v>0</v>
          </cell>
          <cell r="F1252">
            <v>0</v>
          </cell>
          <cell r="G1252" t="str">
            <v>Contingency</v>
          </cell>
          <cell r="H1252">
            <v>9</v>
          </cell>
          <cell r="I1252" t="str">
            <v>GO15</v>
          </cell>
          <cell r="J1252" t="str">
            <v>North Texas State Hospital - Vernon</v>
          </cell>
        </row>
        <row r="1253">
          <cell r="A1253" t="str">
            <v>14-027-VSH</v>
          </cell>
          <cell r="B1253" t="str">
            <v>DSHS</v>
          </cell>
          <cell r="C1253" t="str">
            <v>Roof Repairs &amp; Replacements</v>
          </cell>
          <cell r="D1253">
            <v>0</v>
          </cell>
          <cell r="E1253">
            <v>0</v>
          </cell>
          <cell r="F1253">
            <v>0</v>
          </cell>
          <cell r="G1253" t="str">
            <v>Construction</v>
          </cell>
          <cell r="H1253">
            <v>1</v>
          </cell>
          <cell r="I1253" t="str">
            <v>GR15</v>
          </cell>
          <cell r="J1253" t="str">
            <v>North Texas State Hospital - Vernon</v>
          </cell>
        </row>
        <row r="1254">
          <cell r="A1254" t="str">
            <v>14-027-VSH</v>
          </cell>
          <cell r="B1254" t="str">
            <v>DSHS</v>
          </cell>
          <cell r="C1254" t="str">
            <v>Roof Repairs &amp; Replacements</v>
          </cell>
          <cell r="D1254">
            <v>0</v>
          </cell>
          <cell r="E1254">
            <v>0</v>
          </cell>
          <cell r="F1254">
            <v>0</v>
          </cell>
          <cell r="G1254" t="str">
            <v>Arch. &amp; Eng.</v>
          </cell>
          <cell r="H1254">
            <v>2</v>
          </cell>
          <cell r="I1254" t="str">
            <v>GR15</v>
          </cell>
          <cell r="J1254" t="str">
            <v>North Texas State Hospital - Vernon</v>
          </cell>
        </row>
        <row r="1255">
          <cell r="A1255" t="str">
            <v>14-027-VSH</v>
          </cell>
          <cell r="B1255" t="str">
            <v>DSHS</v>
          </cell>
          <cell r="C1255" t="str">
            <v>Roof Repairs &amp; Replacements</v>
          </cell>
          <cell r="D1255">
            <v>0</v>
          </cell>
          <cell r="E1255">
            <v>0</v>
          </cell>
          <cell r="F1255">
            <v>0</v>
          </cell>
          <cell r="G1255" t="str">
            <v>Legal</v>
          </cell>
          <cell r="H1255">
            <v>5</v>
          </cell>
          <cell r="I1255" t="str">
            <v>GR15</v>
          </cell>
          <cell r="J1255" t="str">
            <v>North Texas State Hospital - Vernon</v>
          </cell>
        </row>
        <row r="1256">
          <cell r="A1256" t="str">
            <v>14-027-VSH</v>
          </cell>
          <cell r="B1256" t="str">
            <v>DSHS</v>
          </cell>
          <cell r="C1256" t="str">
            <v>Roof Repairs &amp; Replacements</v>
          </cell>
          <cell r="D1256">
            <v>0</v>
          </cell>
          <cell r="E1256">
            <v>0</v>
          </cell>
          <cell r="F1256">
            <v>0</v>
          </cell>
          <cell r="G1256" t="str">
            <v>Other</v>
          </cell>
          <cell r="H1256">
            <v>8</v>
          </cell>
          <cell r="I1256" t="str">
            <v>GR15</v>
          </cell>
          <cell r="J1256" t="str">
            <v>North Texas State Hospital - Vernon</v>
          </cell>
        </row>
        <row r="1257">
          <cell r="A1257" t="str">
            <v>14-026-VSH</v>
          </cell>
          <cell r="B1257" t="str">
            <v>DSHS</v>
          </cell>
          <cell r="C1257" t="str">
            <v>Interior Roof Drains Renovation</v>
          </cell>
          <cell r="D1257">
            <v>0</v>
          </cell>
          <cell r="E1257">
            <v>0</v>
          </cell>
          <cell r="F1257">
            <v>0</v>
          </cell>
          <cell r="G1257" t="str">
            <v>Construction</v>
          </cell>
          <cell r="H1257">
            <v>1</v>
          </cell>
          <cell r="I1257" t="str">
            <v>GR15</v>
          </cell>
          <cell r="J1257" t="str">
            <v>North Texas State Hospital - Vernon</v>
          </cell>
        </row>
        <row r="1258">
          <cell r="A1258" t="str">
            <v>14-026-VSH</v>
          </cell>
          <cell r="B1258" t="str">
            <v>DSHS</v>
          </cell>
          <cell r="C1258" t="str">
            <v>Interior Roof Drains Renovation</v>
          </cell>
          <cell r="D1258">
            <v>0</v>
          </cell>
          <cell r="E1258">
            <v>0</v>
          </cell>
          <cell r="F1258">
            <v>0</v>
          </cell>
          <cell r="G1258" t="str">
            <v>Arch. &amp; Eng.</v>
          </cell>
          <cell r="H1258">
            <v>2</v>
          </cell>
          <cell r="I1258" t="str">
            <v>GR15</v>
          </cell>
          <cell r="J1258" t="str">
            <v>North Texas State Hospital - Vernon</v>
          </cell>
        </row>
        <row r="1259">
          <cell r="A1259" t="str">
            <v>14-026-VSH</v>
          </cell>
          <cell r="B1259" t="str">
            <v>DSHS</v>
          </cell>
          <cell r="C1259" t="str">
            <v>Interior Roof Drains Renovation</v>
          </cell>
          <cell r="D1259">
            <v>0</v>
          </cell>
          <cell r="E1259">
            <v>0</v>
          </cell>
          <cell r="F1259">
            <v>0</v>
          </cell>
          <cell r="G1259" t="str">
            <v>Legal</v>
          </cell>
          <cell r="H1259">
            <v>5</v>
          </cell>
          <cell r="I1259" t="str">
            <v>GR15</v>
          </cell>
          <cell r="J1259" t="str">
            <v>North Texas State Hospital - Vernon</v>
          </cell>
        </row>
        <row r="1260">
          <cell r="A1260" t="str">
            <v>14-026-VSH</v>
          </cell>
          <cell r="B1260" t="str">
            <v>DSHS</v>
          </cell>
          <cell r="C1260" t="str">
            <v>Interior Roof Drains Renovation</v>
          </cell>
          <cell r="D1260">
            <v>0</v>
          </cell>
          <cell r="E1260">
            <v>0</v>
          </cell>
          <cell r="F1260">
            <v>0</v>
          </cell>
          <cell r="G1260" t="str">
            <v>Agency Admin.</v>
          </cell>
          <cell r="H1260">
            <v>6</v>
          </cell>
          <cell r="I1260" t="str">
            <v>GR15</v>
          </cell>
          <cell r="J1260" t="str">
            <v>North Texas State Hospital - Vernon</v>
          </cell>
        </row>
        <row r="1261">
          <cell r="A1261" t="str">
            <v>14-026-VSH</v>
          </cell>
          <cell r="B1261" t="str">
            <v>DSHS</v>
          </cell>
          <cell r="C1261" t="str">
            <v>Interior Roof Drains Renovation</v>
          </cell>
          <cell r="D1261">
            <v>0</v>
          </cell>
          <cell r="E1261">
            <v>0</v>
          </cell>
          <cell r="F1261">
            <v>0</v>
          </cell>
          <cell r="G1261" t="str">
            <v>Contingency</v>
          </cell>
          <cell r="H1261">
            <v>9</v>
          </cell>
          <cell r="I1261" t="str">
            <v>GR15</v>
          </cell>
          <cell r="J1261" t="str">
            <v>North Texas State Hospital - Vernon</v>
          </cell>
        </row>
        <row r="1262">
          <cell r="A1262" t="str">
            <v>14-025-VSH</v>
          </cell>
          <cell r="B1262" t="str">
            <v>DSHS</v>
          </cell>
          <cell r="C1262" t="str">
            <v>Fire Alarm System Replacement</v>
          </cell>
          <cell r="D1262">
            <v>43277.15</v>
          </cell>
          <cell r="E1262">
            <v>43277.15</v>
          </cell>
          <cell r="F1262">
            <v>43277.15</v>
          </cell>
          <cell r="G1262" t="str">
            <v>Construction</v>
          </cell>
          <cell r="H1262">
            <v>1</v>
          </cell>
          <cell r="I1262" t="str">
            <v>GR15</v>
          </cell>
          <cell r="J1262" t="str">
            <v>North Texas State Hospital - Vernon</v>
          </cell>
        </row>
        <row r="1263">
          <cell r="A1263" t="str">
            <v>14-025-VSH</v>
          </cell>
          <cell r="B1263" t="str">
            <v>DSHS</v>
          </cell>
          <cell r="C1263" t="str">
            <v>Fire Alarm System Replacement</v>
          </cell>
          <cell r="D1263">
            <v>2500</v>
          </cell>
          <cell r="E1263">
            <v>2500</v>
          </cell>
          <cell r="F1263">
            <v>2500</v>
          </cell>
          <cell r="G1263" t="str">
            <v>Agency Admin.</v>
          </cell>
          <cell r="H1263">
            <v>6</v>
          </cell>
          <cell r="I1263" t="str">
            <v>GR15</v>
          </cell>
          <cell r="J1263" t="str">
            <v>North Texas State Hospital - Vernon</v>
          </cell>
        </row>
        <row r="1264">
          <cell r="A1264" t="str">
            <v>14-024-TCD</v>
          </cell>
          <cell r="B1264" t="str">
            <v>DSHS</v>
          </cell>
          <cell r="C1264" t="str">
            <v>Suicide Prevention Renovations</v>
          </cell>
          <cell r="D1264">
            <v>0</v>
          </cell>
          <cell r="E1264">
            <v>0</v>
          </cell>
          <cell r="F1264">
            <v>0</v>
          </cell>
          <cell r="G1264" t="str">
            <v>Construction</v>
          </cell>
          <cell r="H1264">
            <v>1</v>
          </cell>
          <cell r="I1264" t="str">
            <v>7660</v>
          </cell>
          <cell r="J1264" t="str">
            <v>Texas Center for Infectious Disease</v>
          </cell>
        </row>
        <row r="1265">
          <cell r="A1265" t="str">
            <v>14-024-TCD</v>
          </cell>
          <cell r="B1265" t="str">
            <v>DSHS</v>
          </cell>
          <cell r="C1265" t="str">
            <v>Suicide Prevention Renovations</v>
          </cell>
          <cell r="D1265">
            <v>3307.5</v>
          </cell>
          <cell r="E1265">
            <v>3307.5</v>
          </cell>
          <cell r="F1265">
            <v>3307.5</v>
          </cell>
          <cell r="G1265" t="str">
            <v>Arch. &amp; Eng.</v>
          </cell>
          <cell r="H1265">
            <v>2</v>
          </cell>
          <cell r="I1265" t="str">
            <v>7660</v>
          </cell>
          <cell r="J1265" t="str">
            <v>Texas Center for Infectious Disease</v>
          </cell>
        </row>
        <row r="1266">
          <cell r="A1266" t="str">
            <v>14-024-TCD</v>
          </cell>
          <cell r="B1266" t="str">
            <v>DSHS</v>
          </cell>
          <cell r="C1266" t="str">
            <v>Suicide Prevention Renovations</v>
          </cell>
          <cell r="D1266">
            <v>971.25</v>
          </cell>
          <cell r="E1266">
            <v>971.25</v>
          </cell>
          <cell r="F1266">
            <v>971.25</v>
          </cell>
          <cell r="G1266" t="str">
            <v>Legal</v>
          </cell>
          <cell r="H1266">
            <v>5</v>
          </cell>
          <cell r="I1266" t="str">
            <v>7660</v>
          </cell>
          <cell r="J1266" t="str">
            <v>Texas Center for Infectious Disease</v>
          </cell>
        </row>
        <row r="1267">
          <cell r="A1267" t="str">
            <v>14-024-TCD</v>
          </cell>
          <cell r="B1267" t="str">
            <v>DSHS</v>
          </cell>
          <cell r="C1267" t="str">
            <v>Suicide Prevention Renovations</v>
          </cell>
          <cell r="D1267">
            <v>0</v>
          </cell>
          <cell r="E1267">
            <v>0</v>
          </cell>
          <cell r="F1267">
            <v>0</v>
          </cell>
          <cell r="G1267" t="str">
            <v>Agency Admin.</v>
          </cell>
          <cell r="H1267">
            <v>6</v>
          </cell>
          <cell r="I1267" t="str">
            <v>7660</v>
          </cell>
          <cell r="J1267" t="str">
            <v>Texas Center for Infectious Disease</v>
          </cell>
        </row>
        <row r="1268">
          <cell r="A1268" t="str">
            <v>14-024-TCD</v>
          </cell>
          <cell r="B1268" t="str">
            <v>DSHS</v>
          </cell>
          <cell r="C1268" t="str">
            <v>Suicide Prevention Renovations</v>
          </cell>
          <cell r="D1268">
            <v>0</v>
          </cell>
          <cell r="E1268">
            <v>0</v>
          </cell>
          <cell r="F1268">
            <v>0</v>
          </cell>
          <cell r="G1268" t="str">
            <v>Contingency</v>
          </cell>
          <cell r="H1268">
            <v>9</v>
          </cell>
          <cell r="I1268" t="str">
            <v>7660</v>
          </cell>
          <cell r="J1268" t="str">
            <v>Texas Center for Infectious Disease</v>
          </cell>
        </row>
        <row r="1269">
          <cell r="A1269" t="str">
            <v>14-024-TCD</v>
          </cell>
          <cell r="B1269" t="str">
            <v>DSHS</v>
          </cell>
          <cell r="C1269" t="str">
            <v>Suicide Prevention Renovations</v>
          </cell>
          <cell r="D1269">
            <v>135000</v>
          </cell>
          <cell r="E1269">
            <v>135000</v>
          </cell>
          <cell r="F1269">
            <v>135000</v>
          </cell>
          <cell r="G1269" t="str">
            <v>Construction</v>
          </cell>
          <cell r="H1269">
            <v>1</v>
          </cell>
          <cell r="I1269" t="str">
            <v>GR15</v>
          </cell>
          <cell r="J1269" t="str">
            <v>Texas Center for Infectious Disease</v>
          </cell>
        </row>
        <row r="1270">
          <cell r="A1270" t="str">
            <v>14-024-TCD</v>
          </cell>
          <cell r="B1270" t="str">
            <v>DSHS</v>
          </cell>
          <cell r="C1270" t="str">
            <v>Suicide Prevention Renovations</v>
          </cell>
          <cell r="D1270">
            <v>6142.5</v>
          </cell>
          <cell r="E1270">
            <v>6142.5</v>
          </cell>
          <cell r="F1270">
            <v>6142.5</v>
          </cell>
          <cell r="G1270" t="str">
            <v>Arch. &amp; Eng.</v>
          </cell>
          <cell r="H1270">
            <v>2</v>
          </cell>
          <cell r="I1270" t="str">
            <v>GR15</v>
          </cell>
          <cell r="J1270" t="str">
            <v>Texas Center for Infectious Disease</v>
          </cell>
        </row>
        <row r="1271">
          <cell r="A1271" t="str">
            <v>14-024-TCD</v>
          </cell>
          <cell r="B1271" t="str">
            <v>DSHS</v>
          </cell>
          <cell r="C1271" t="str">
            <v>Suicide Prevention Renovations</v>
          </cell>
          <cell r="D1271">
            <v>1325.87</v>
          </cell>
          <cell r="E1271">
            <v>1325.87</v>
          </cell>
          <cell r="F1271">
            <v>1325.87</v>
          </cell>
          <cell r="G1271" t="str">
            <v>Legal</v>
          </cell>
          <cell r="H1271">
            <v>5</v>
          </cell>
          <cell r="I1271" t="str">
            <v>GR15</v>
          </cell>
          <cell r="J1271" t="str">
            <v>Texas Center for Infectious Disease</v>
          </cell>
        </row>
        <row r="1272">
          <cell r="A1272" t="str">
            <v>14-023-TSH</v>
          </cell>
          <cell r="B1272" t="str">
            <v>DSHS</v>
          </cell>
          <cell r="C1272" t="str">
            <v>Roof Repairs &amp; Replacements</v>
          </cell>
          <cell r="D1272">
            <v>7603.39</v>
          </cell>
          <cell r="E1272">
            <v>7603.39</v>
          </cell>
          <cell r="F1272">
            <v>7603.39</v>
          </cell>
          <cell r="G1272" t="str">
            <v>Construction</v>
          </cell>
          <cell r="H1272">
            <v>1</v>
          </cell>
          <cell r="I1272" t="str">
            <v>7660</v>
          </cell>
          <cell r="J1272" t="str">
            <v>Terrell State Hospital</v>
          </cell>
        </row>
        <row r="1273">
          <cell r="A1273" t="str">
            <v>14-023-TSH</v>
          </cell>
          <cell r="B1273" t="str">
            <v>DSHS</v>
          </cell>
          <cell r="C1273" t="str">
            <v>Roof Repairs &amp; Replacements</v>
          </cell>
          <cell r="D1273">
            <v>23792.639999999999</v>
          </cell>
          <cell r="E1273">
            <v>23792.639999999999</v>
          </cell>
          <cell r="F1273">
            <v>23792.639999999999</v>
          </cell>
          <cell r="G1273" t="str">
            <v>Arch. &amp; Eng.</v>
          </cell>
          <cell r="H1273">
            <v>2</v>
          </cell>
          <cell r="I1273" t="str">
            <v>7660</v>
          </cell>
          <cell r="J1273" t="str">
            <v>Terrell State Hospital</v>
          </cell>
        </row>
        <row r="1274">
          <cell r="A1274" t="str">
            <v>14-023-TSH</v>
          </cell>
          <cell r="B1274" t="str">
            <v>DSHS</v>
          </cell>
          <cell r="C1274" t="str">
            <v>Roof Repairs &amp; Replacements</v>
          </cell>
          <cell r="D1274">
            <v>36640.550000000003</v>
          </cell>
          <cell r="E1274">
            <v>36640.550000000003</v>
          </cell>
          <cell r="F1274">
            <v>36640.550000000003</v>
          </cell>
          <cell r="G1274" t="str">
            <v>Agency Admin.</v>
          </cell>
          <cell r="H1274">
            <v>6</v>
          </cell>
          <cell r="I1274" t="str">
            <v>7660</v>
          </cell>
          <cell r="J1274" t="str">
            <v>Terrell State Hospital</v>
          </cell>
        </row>
        <row r="1275">
          <cell r="A1275" t="str">
            <v>14-023-TSH</v>
          </cell>
          <cell r="B1275" t="str">
            <v>DSHS</v>
          </cell>
          <cell r="C1275" t="str">
            <v>Roof Repairs &amp; Replacements</v>
          </cell>
          <cell r="D1275">
            <v>16968.98</v>
          </cell>
          <cell r="E1275">
            <v>16968.98</v>
          </cell>
          <cell r="F1275">
            <v>16968.98</v>
          </cell>
          <cell r="G1275" t="str">
            <v>Other</v>
          </cell>
          <cell r="H1275">
            <v>8</v>
          </cell>
          <cell r="I1275" t="str">
            <v>7660</v>
          </cell>
          <cell r="J1275" t="str">
            <v>Terrell State Hospital</v>
          </cell>
        </row>
        <row r="1276">
          <cell r="A1276" t="str">
            <v>14-023-TSH</v>
          </cell>
          <cell r="B1276" t="str">
            <v>DSHS</v>
          </cell>
          <cell r="C1276" t="str">
            <v>Roof Repairs &amp; Replacements</v>
          </cell>
          <cell r="D1276">
            <v>0</v>
          </cell>
          <cell r="E1276">
            <v>0</v>
          </cell>
          <cell r="F1276">
            <v>0</v>
          </cell>
          <cell r="G1276" t="str">
            <v>Contingency</v>
          </cell>
          <cell r="H1276">
            <v>9</v>
          </cell>
          <cell r="I1276" t="str">
            <v>7660</v>
          </cell>
          <cell r="J1276" t="str">
            <v>Terrell State Hospital</v>
          </cell>
        </row>
        <row r="1277">
          <cell r="A1277" t="str">
            <v>14-023-TSH</v>
          </cell>
          <cell r="B1277" t="str">
            <v>DSHS</v>
          </cell>
          <cell r="C1277" t="str">
            <v>Roof Repairs &amp; Replacements</v>
          </cell>
          <cell r="D1277">
            <v>609175</v>
          </cell>
          <cell r="E1277">
            <v>609175</v>
          </cell>
          <cell r="F1277">
            <v>609175</v>
          </cell>
          <cell r="G1277" t="str">
            <v>Construction</v>
          </cell>
          <cell r="H1277">
            <v>1</v>
          </cell>
          <cell r="I1277" t="str">
            <v>GR15</v>
          </cell>
          <cell r="J1277" t="str">
            <v>Terrell State Hospital</v>
          </cell>
        </row>
        <row r="1278">
          <cell r="A1278" t="str">
            <v>14-023-TSH</v>
          </cell>
          <cell r="B1278" t="str">
            <v>DSHS</v>
          </cell>
          <cell r="C1278" t="str">
            <v>Roof Repairs &amp; Replacements</v>
          </cell>
          <cell r="D1278">
            <v>37200</v>
          </cell>
          <cell r="E1278">
            <v>37200</v>
          </cell>
          <cell r="F1278">
            <v>37200</v>
          </cell>
          <cell r="G1278" t="str">
            <v>Arch. &amp; Eng.</v>
          </cell>
          <cell r="H1278">
            <v>2</v>
          </cell>
          <cell r="I1278" t="str">
            <v>GR15</v>
          </cell>
          <cell r="J1278" t="str">
            <v>Terrell State Hospital</v>
          </cell>
        </row>
        <row r="1279">
          <cell r="A1279" t="str">
            <v>14-023-TSH</v>
          </cell>
          <cell r="B1279" t="str">
            <v>DSHS</v>
          </cell>
          <cell r="C1279" t="str">
            <v>Roof Repairs &amp; Replacements</v>
          </cell>
          <cell r="D1279">
            <v>1430.42</v>
          </cell>
          <cell r="E1279">
            <v>1430.42</v>
          </cell>
          <cell r="F1279">
            <v>1430.42</v>
          </cell>
          <cell r="G1279" t="str">
            <v>Legal</v>
          </cell>
          <cell r="H1279">
            <v>5</v>
          </cell>
          <cell r="I1279" t="str">
            <v>GR15</v>
          </cell>
          <cell r="J1279" t="str">
            <v>Terrell State Hospital</v>
          </cell>
        </row>
        <row r="1280">
          <cell r="A1280" t="str">
            <v>14-023-TSH</v>
          </cell>
          <cell r="B1280" t="str">
            <v>DSHS</v>
          </cell>
          <cell r="C1280" t="str">
            <v>Roof Repairs &amp; Replacements</v>
          </cell>
          <cell r="D1280">
            <v>0</v>
          </cell>
          <cell r="E1280">
            <v>0</v>
          </cell>
          <cell r="F1280">
            <v>0</v>
          </cell>
          <cell r="G1280" t="str">
            <v>Other</v>
          </cell>
          <cell r="H1280">
            <v>8</v>
          </cell>
          <cell r="I1280" t="str">
            <v>GR15</v>
          </cell>
          <cell r="J1280" t="str">
            <v>Terrell State Hospital</v>
          </cell>
        </row>
        <row r="1281">
          <cell r="A1281" t="str">
            <v>14-022-TSH</v>
          </cell>
          <cell r="B1281" t="str">
            <v>DSHS</v>
          </cell>
          <cell r="C1281" t="str">
            <v>Domestic Water Piping Replacement</v>
          </cell>
          <cell r="D1281">
            <v>0</v>
          </cell>
          <cell r="E1281">
            <v>0</v>
          </cell>
          <cell r="F1281">
            <v>0</v>
          </cell>
          <cell r="G1281" t="str">
            <v>Construction</v>
          </cell>
          <cell r="H1281">
            <v>1</v>
          </cell>
          <cell r="I1281" t="str">
            <v>7660</v>
          </cell>
          <cell r="J1281" t="str">
            <v>Terrell State Hospital</v>
          </cell>
        </row>
        <row r="1282">
          <cell r="A1282" t="str">
            <v>14-022-TSH</v>
          </cell>
          <cell r="B1282" t="str">
            <v>DSHS</v>
          </cell>
          <cell r="C1282" t="str">
            <v>Domestic Water Piping Replacement</v>
          </cell>
          <cell r="D1282">
            <v>56095.6</v>
          </cell>
          <cell r="E1282">
            <v>21483.24</v>
          </cell>
          <cell r="F1282">
            <v>0</v>
          </cell>
          <cell r="G1282" t="str">
            <v>Arch. &amp; Eng.</v>
          </cell>
          <cell r="H1282">
            <v>2</v>
          </cell>
          <cell r="I1282" t="str">
            <v>7660</v>
          </cell>
          <cell r="J1282" t="str">
            <v>Terrell State Hospital</v>
          </cell>
        </row>
        <row r="1283">
          <cell r="A1283" t="str">
            <v>14-022-TSH</v>
          </cell>
          <cell r="B1283" t="str">
            <v>DSHS</v>
          </cell>
          <cell r="C1283" t="str">
            <v>Domestic Water Piping Replacement</v>
          </cell>
          <cell r="D1283">
            <v>3115.38</v>
          </cell>
          <cell r="E1283">
            <v>3115.38</v>
          </cell>
          <cell r="F1283">
            <v>3115.38</v>
          </cell>
          <cell r="G1283" t="str">
            <v>Legal</v>
          </cell>
          <cell r="H1283">
            <v>5</v>
          </cell>
          <cell r="I1283" t="str">
            <v>7660</v>
          </cell>
          <cell r="J1283" t="str">
            <v>Terrell State Hospital</v>
          </cell>
        </row>
        <row r="1284">
          <cell r="A1284" t="str">
            <v>14-022-TSH</v>
          </cell>
          <cell r="B1284" t="str">
            <v>DSHS</v>
          </cell>
          <cell r="C1284" t="str">
            <v>Domestic Water Piping Replacement</v>
          </cell>
          <cell r="D1284">
            <v>0</v>
          </cell>
          <cell r="E1284">
            <v>0</v>
          </cell>
          <cell r="F1284">
            <v>0</v>
          </cell>
          <cell r="G1284" t="str">
            <v>Agency Admin.</v>
          </cell>
          <cell r="H1284">
            <v>6</v>
          </cell>
          <cell r="I1284" t="str">
            <v>7660</v>
          </cell>
          <cell r="J1284" t="str">
            <v>Terrell State Hospital</v>
          </cell>
        </row>
        <row r="1285">
          <cell r="A1285" t="str">
            <v>14-022-TSH</v>
          </cell>
          <cell r="B1285" t="str">
            <v>DSHS</v>
          </cell>
          <cell r="C1285" t="str">
            <v>Domestic Water Piping Replacement</v>
          </cell>
          <cell r="D1285">
            <v>0</v>
          </cell>
          <cell r="E1285">
            <v>0</v>
          </cell>
          <cell r="F1285">
            <v>0</v>
          </cell>
          <cell r="G1285" t="str">
            <v>Other</v>
          </cell>
          <cell r="H1285">
            <v>8</v>
          </cell>
          <cell r="I1285" t="str">
            <v>7660</v>
          </cell>
          <cell r="J1285" t="str">
            <v>Terrell State Hospital</v>
          </cell>
        </row>
        <row r="1286">
          <cell r="A1286" t="str">
            <v>14-022-TSH</v>
          </cell>
          <cell r="B1286" t="str">
            <v>DSHS</v>
          </cell>
          <cell r="C1286" t="str">
            <v>Domestic Water Piping Replacement</v>
          </cell>
          <cell r="D1286">
            <v>50693.45</v>
          </cell>
          <cell r="E1286">
            <v>0</v>
          </cell>
          <cell r="F1286">
            <v>0</v>
          </cell>
          <cell r="G1286" t="str">
            <v>Contingency</v>
          </cell>
          <cell r="H1286">
            <v>9</v>
          </cell>
          <cell r="I1286" t="str">
            <v>7660</v>
          </cell>
          <cell r="J1286" t="str">
            <v>Terrell State Hospital</v>
          </cell>
        </row>
        <row r="1287">
          <cell r="A1287" t="str">
            <v>14-022-TSH</v>
          </cell>
          <cell r="B1287" t="str">
            <v>DSHS</v>
          </cell>
          <cell r="C1287" t="str">
            <v>Domestic Water Piping Replacement</v>
          </cell>
          <cell r="D1287">
            <v>50900</v>
          </cell>
          <cell r="E1287">
            <v>50900</v>
          </cell>
          <cell r="F1287">
            <v>0</v>
          </cell>
          <cell r="G1287" t="str">
            <v>A/E Additional Services</v>
          </cell>
          <cell r="H1287">
            <v>10</v>
          </cell>
          <cell r="I1287" t="str">
            <v>7660</v>
          </cell>
          <cell r="J1287" t="str">
            <v>Terrell State Hospital</v>
          </cell>
        </row>
        <row r="1288">
          <cell r="A1288" t="str">
            <v>14-022-TSH</v>
          </cell>
          <cell r="B1288" t="str">
            <v>DSHS</v>
          </cell>
          <cell r="C1288" t="str">
            <v>Domestic Water Piping Replacement</v>
          </cell>
          <cell r="D1288">
            <v>0</v>
          </cell>
          <cell r="E1288">
            <v>0</v>
          </cell>
          <cell r="F1288">
            <v>0</v>
          </cell>
          <cell r="G1288" t="str">
            <v>Construction</v>
          </cell>
          <cell r="H1288">
            <v>1</v>
          </cell>
          <cell r="I1288" t="str">
            <v>GR15</v>
          </cell>
          <cell r="J1288" t="str">
            <v>Terrell State Hospital</v>
          </cell>
        </row>
        <row r="1289">
          <cell r="A1289" t="str">
            <v>14-022-TSH</v>
          </cell>
          <cell r="B1289" t="str">
            <v>DSHS</v>
          </cell>
          <cell r="C1289" t="str">
            <v>Domestic Water Piping Replacement</v>
          </cell>
          <cell r="D1289">
            <v>84143.4</v>
          </cell>
          <cell r="E1289">
            <v>84143.4</v>
          </cell>
          <cell r="F1289">
            <v>80156.23</v>
          </cell>
          <cell r="G1289" t="str">
            <v>Arch. &amp; Eng.</v>
          </cell>
          <cell r="H1289">
            <v>2</v>
          </cell>
          <cell r="I1289" t="str">
            <v>GR15</v>
          </cell>
          <cell r="J1289" t="str">
            <v>Terrell State Hospital</v>
          </cell>
        </row>
        <row r="1290">
          <cell r="A1290" t="str">
            <v>14-022-TSH</v>
          </cell>
          <cell r="B1290" t="str">
            <v>DSHS</v>
          </cell>
          <cell r="C1290" t="str">
            <v>Domestic Water Piping Replacement</v>
          </cell>
          <cell r="D1290">
            <v>8360</v>
          </cell>
          <cell r="E1290">
            <v>8360</v>
          </cell>
          <cell r="F1290">
            <v>8360</v>
          </cell>
          <cell r="G1290" t="str">
            <v>Site Survey</v>
          </cell>
          <cell r="H1290">
            <v>3</v>
          </cell>
          <cell r="I1290" t="str">
            <v>GR15</v>
          </cell>
          <cell r="J1290" t="str">
            <v>Terrell State Hospital</v>
          </cell>
        </row>
        <row r="1291">
          <cell r="A1291" t="str">
            <v>14-022-TSH</v>
          </cell>
          <cell r="B1291" t="str">
            <v>DSHS</v>
          </cell>
          <cell r="C1291" t="str">
            <v>Domestic Water Piping Replacement</v>
          </cell>
          <cell r="D1291">
            <v>0</v>
          </cell>
          <cell r="E1291">
            <v>0</v>
          </cell>
          <cell r="F1291">
            <v>0</v>
          </cell>
          <cell r="G1291" t="str">
            <v>Testing</v>
          </cell>
          <cell r="H1291">
            <v>4</v>
          </cell>
          <cell r="I1291" t="str">
            <v>GR15</v>
          </cell>
          <cell r="J1291" t="str">
            <v>Terrell State Hospital</v>
          </cell>
        </row>
        <row r="1292">
          <cell r="A1292" t="str">
            <v>14-022-TSH</v>
          </cell>
          <cell r="B1292" t="str">
            <v>DSHS</v>
          </cell>
          <cell r="C1292" t="str">
            <v>Domestic Water Piping Replacement</v>
          </cell>
          <cell r="D1292">
            <v>0</v>
          </cell>
          <cell r="E1292">
            <v>0</v>
          </cell>
          <cell r="F1292">
            <v>0</v>
          </cell>
          <cell r="G1292" t="str">
            <v>Legal</v>
          </cell>
          <cell r="H1292">
            <v>5</v>
          </cell>
          <cell r="I1292" t="str">
            <v>GR15</v>
          </cell>
          <cell r="J1292" t="str">
            <v>Terrell State Hospital</v>
          </cell>
        </row>
        <row r="1293">
          <cell r="A1293" t="str">
            <v>14-022-TSH</v>
          </cell>
          <cell r="B1293" t="str">
            <v>DSHS</v>
          </cell>
          <cell r="C1293" t="str">
            <v>Domestic Water Piping Replacement</v>
          </cell>
          <cell r="D1293">
            <v>0</v>
          </cell>
          <cell r="E1293">
            <v>0</v>
          </cell>
          <cell r="F1293">
            <v>0</v>
          </cell>
          <cell r="G1293" t="str">
            <v>Agency Admin.</v>
          </cell>
          <cell r="H1293">
            <v>6</v>
          </cell>
          <cell r="I1293" t="str">
            <v>GR15</v>
          </cell>
          <cell r="J1293" t="str">
            <v>Terrell State Hospital</v>
          </cell>
        </row>
        <row r="1294">
          <cell r="A1294" t="str">
            <v>14-022-TSH</v>
          </cell>
          <cell r="B1294" t="str">
            <v>DSHS</v>
          </cell>
          <cell r="C1294" t="str">
            <v>Domestic Water Piping Replacement</v>
          </cell>
          <cell r="D1294">
            <v>0</v>
          </cell>
          <cell r="E1294">
            <v>0</v>
          </cell>
          <cell r="F1294">
            <v>0</v>
          </cell>
          <cell r="G1294" t="str">
            <v>Other</v>
          </cell>
          <cell r="H1294">
            <v>8</v>
          </cell>
          <cell r="I1294" t="str">
            <v>GR15</v>
          </cell>
          <cell r="J1294" t="str">
            <v>Terrell State Hospital</v>
          </cell>
        </row>
        <row r="1295">
          <cell r="A1295" t="str">
            <v>14-022-TSH</v>
          </cell>
          <cell r="B1295" t="str">
            <v>DSHS</v>
          </cell>
          <cell r="C1295" t="str">
            <v>Domestic Water Piping Replacement</v>
          </cell>
          <cell r="D1295">
            <v>2064000</v>
          </cell>
          <cell r="E1295">
            <v>1877000</v>
          </cell>
          <cell r="F1295">
            <v>728843.44</v>
          </cell>
          <cell r="G1295" t="str">
            <v>Construction</v>
          </cell>
          <cell r="H1295">
            <v>1</v>
          </cell>
          <cell r="I1295" t="str">
            <v>GR17</v>
          </cell>
          <cell r="J1295" t="str">
            <v>Terrell State Hospital</v>
          </cell>
        </row>
        <row r="1296">
          <cell r="A1296" t="str">
            <v>14-022-TSH</v>
          </cell>
          <cell r="B1296" t="str">
            <v>DSHS</v>
          </cell>
          <cell r="C1296" t="str">
            <v>Domestic Water Piping Replacement</v>
          </cell>
          <cell r="D1296">
            <v>83619</v>
          </cell>
          <cell r="E1296">
            <v>77619</v>
          </cell>
          <cell r="F1296">
            <v>69857.100000000006</v>
          </cell>
          <cell r="G1296" t="str">
            <v>Other</v>
          </cell>
          <cell r="H1296">
            <v>8</v>
          </cell>
          <cell r="I1296" t="str">
            <v>GR17</v>
          </cell>
          <cell r="J1296" t="str">
            <v>Terrell State Hospital</v>
          </cell>
        </row>
        <row r="1297">
          <cell r="A1297" t="str">
            <v>14-021-TSH</v>
          </cell>
          <cell r="B1297" t="str">
            <v>DSHS</v>
          </cell>
          <cell r="C1297" t="str">
            <v>Diesel Storage Tanks Replacement</v>
          </cell>
          <cell r="D1297">
            <v>152120</v>
          </cell>
          <cell r="E1297">
            <v>152120</v>
          </cell>
          <cell r="F1297">
            <v>152120</v>
          </cell>
          <cell r="G1297" t="str">
            <v>Construction</v>
          </cell>
          <cell r="H1297">
            <v>1</v>
          </cell>
          <cell r="I1297" t="str">
            <v>7660</v>
          </cell>
          <cell r="J1297" t="str">
            <v>Terrell State Hospital</v>
          </cell>
        </row>
        <row r="1298">
          <cell r="A1298" t="str">
            <v>14-021-TSH</v>
          </cell>
          <cell r="B1298" t="str">
            <v>DSHS</v>
          </cell>
          <cell r="C1298" t="str">
            <v>Diesel Storage Tanks Replacement</v>
          </cell>
          <cell r="D1298">
            <v>1215.45</v>
          </cell>
          <cell r="E1298">
            <v>1215.45</v>
          </cell>
          <cell r="F1298">
            <v>1215.45</v>
          </cell>
          <cell r="G1298" t="str">
            <v>Arch. &amp; Eng.</v>
          </cell>
          <cell r="H1298">
            <v>2</v>
          </cell>
          <cell r="I1298" t="str">
            <v>7660</v>
          </cell>
          <cell r="J1298" t="str">
            <v>Terrell State Hospital</v>
          </cell>
        </row>
        <row r="1299">
          <cell r="A1299" t="str">
            <v>14-021-TSH</v>
          </cell>
          <cell r="B1299" t="str">
            <v>DSHS</v>
          </cell>
          <cell r="C1299" t="str">
            <v>Diesel Storage Tanks Replacement</v>
          </cell>
          <cell r="D1299">
            <v>8826.33</v>
          </cell>
          <cell r="E1299">
            <v>8826.33</v>
          </cell>
          <cell r="F1299">
            <v>8826.33</v>
          </cell>
          <cell r="G1299" t="str">
            <v>Agency Admin.</v>
          </cell>
          <cell r="H1299">
            <v>6</v>
          </cell>
          <cell r="I1299" t="str">
            <v>7660</v>
          </cell>
          <cell r="J1299" t="str">
            <v>Terrell State Hospital</v>
          </cell>
        </row>
        <row r="1300">
          <cell r="A1300" t="str">
            <v>14-021-TSH</v>
          </cell>
          <cell r="B1300" t="str">
            <v>DSHS</v>
          </cell>
          <cell r="C1300" t="str">
            <v>Diesel Storage Tanks Replacement</v>
          </cell>
          <cell r="D1300">
            <v>0</v>
          </cell>
          <cell r="E1300">
            <v>0</v>
          </cell>
          <cell r="F1300">
            <v>0</v>
          </cell>
          <cell r="G1300" t="str">
            <v>Contingency</v>
          </cell>
          <cell r="H1300">
            <v>9</v>
          </cell>
          <cell r="I1300" t="str">
            <v>7660</v>
          </cell>
          <cell r="J1300" t="str">
            <v>Terrell State Hospital</v>
          </cell>
        </row>
        <row r="1301">
          <cell r="A1301" t="str">
            <v>14-021-TSH</v>
          </cell>
          <cell r="B1301" t="str">
            <v>DSHS</v>
          </cell>
          <cell r="C1301" t="str">
            <v>Diesel Storage Tanks Replacement</v>
          </cell>
          <cell r="D1301">
            <v>0</v>
          </cell>
          <cell r="E1301">
            <v>0</v>
          </cell>
          <cell r="F1301">
            <v>0</v>
          </cell>
          <cell r="G1301" t="str">
            <v>Construction</v>
          </cell>
          <cell r="H1301">
            <v>1</v>
          </cell>
          <cell r="I1301" t="str">
            <v>GR15</v>
          </cell>
          <cell r="J1301" t="str">
            <v>Terrell State Hospital</v>
          </cell>
        </row>
        <row r="1302">
          <cell r="A1302" t="str">
            <v>14-021-TSH</v>
          </cell>
          <cell r="B1302" t="str">
            <v>DSHS</v>
          </cell>
          <cell r="C1302" t="str">
            <v>Diesel Storage Tanks Replacement</v>
          </cell>
          <cell r="D1302">
            <v>12154.51</v>
          </cell>
          <cell r="E1302">
            <v>12154.51</v>
          </cell>
          <cell r="F1302">
            <v>12154.51</v>
          </cell>
          <cell r="G1302" t="str">
            <v>Arch. &amp; Eng.</v>
          </cell>
          <cell r="H1302">
            <v>2</v>
          </cell>
          <cell r="I1302" t="str">
            <v>GR15</v>
          </cell>
          <cell r="J1302" t="str">
            <v>Terrell State Hospital</v>
          </cell>
        </row>
        <row r="1303">
          <cell r="A1303" t="str">
            <v>14-021-TSH</v>
          </cell>
          <cell r="B1303" t="str">
            <v>DSHS</v>
          </cell>
          <cell r="C1303" t="str">
            <v>Diesel Storage Tanks Replacement</v>
          </cell>
          <cell r="D1303">
            <v>0</v>
          </cell>
          <cell r="E1303">
            <v>0</v>
          </cell>
          <cell r="F1303">
            <v>0</v>
          </cell>
          <cell r="G1303" t="str">
            <v>Testing</v>
          </cell>
          <cell r="H1303">
            <v>4</v>
          </cell>
          <cell r="I1303" t="str">
            <v>GR15</v>
          </cell>
          <cell r="J1303" t="str">
            <v>Terrell State Hospital</v>
          </cell>
        </row>
        <row r="1304">
          <cell r="A1304" t="str">
            <v>14-021-TSH</v>
          </cell>
          <cell r="B1304" t="str">
            <v>DSHS</v>
          </cell>
          <cell r="C1304" t="str">
            <v>Diesel Storage Tanks Replacement</v>
          </cell>
          <cell r="D1304">
            <v>2210.25</v>
          </cell>
          <cell r="E1304">
            <v>2210.25</v>
          </cell>
          <cell r="F1304">
            <v>2210.25</v>
          </cell>
          <cell r="G1304" t="str">
            <v>Legal</v>
          </cell>
          <cell r="H1304">
            <v>5</v>
          </cell>
          <cell r="I1304" t="str">
            <v>GR15</v>
          </cell>
          <cell r="J1304" t="str">
            <v>Terrell State Hospital</v>
          </cell>
        </row>
        <row r="1305">
          <cell r="A1305" t="str">
            <v>14-021-TSH</v>
          </cell>
          <cell r="B1305" t="str">
            <v>DSHS</v>
          </cell>
          <cell r="C1305" t="str">
            <v>Diesel Storage Tanks Replacement</v>
          </cell>
          <cell r="D1305">
            <v>0</v>
          </cell>
          <cell r="E1305">
            <v>0</v>
          </cell>
          <cell r="F1305">
            <v>0</v>
          </cell>
          <cell r="G1305" t="str">
            <v>Agency Admin.</v>
          </cell>
          <cell r="H1305">
            <v>6</v>
          </cell>
          <cell r="I1305" t="str">
            <v>GR15</v>
          </cell>
          <cell r="J1305" t="str">
            <v>Terrell State Hospital</v>
          </cell>
        </row>
        <row r="1306">
          <cell r="A1306" t="str">
            <v>14-021-TSH</v>
          </cell>
          <cell r="B1306" t="str">
            <v>DSHS</v>
          </cell>
          <cell r="C1306" t="str">
            <v>Diesel Storage Tanks Replacement</v>
          </cell>
          <cell r="D1306">
            <v>0</v>
          </cell>
          <cell r="E1306">
            <v>0</v>
          </cell>
          <cell r="F1306">
            <v>0</v>
          </cell>
          <cell r="G1306" t="str">
            <v>Other</v>
          </cell>
          <cell r="H1306">
            <v>8</v>
          </cell>
          <cell r="I1306" t="str">
            <v>GR15</v>
          </cell>
          <cell r="J1306" t="str">
            <v>Terrell State Hospital</v>
          </cell>
        </row>
        <row r="1307">
          <cell r="A1307" t="str">
            <v>14-021-TSH</v>
          </cell>
          <cell r="B1307" t="str">
            <v>DSHS</v>
          </cell>
          <cell r="C1307" t="str">
            <v>Diesel Storage Tanks Replacement</v>
          </cell>
          <cell r="D1307">
            <v>0</v>
          </cell>
          <cell r="E1307">
            <v>0</v>
          </cell>
          <cell r="F1307">
            <v>0</v>
          </cell>
          <cell r="G1307" t="str">
            <v>Contingency</v>
          </cell>
          <cell r="H1307">
            <v>9</v>
          </cell>
          <cell r="I1307" t="str">
            <v>GR15</v>
          </cell>
          <cell r="J1307" t="str">
            <v>Terrell State Hospital</v>
          </cell>
        </row>
        <row r="1308">
          <cell r="A1308" t="str">
            <v>14-020-TSH</v>
          </cell>
          <cell r="B1308" t="str">
            <v>DSHS</v>
          </cell>
          <cell r="C1308" t="str">
            <v>Suicide Prevention &amp; Medication/Nurse Station Renovations</v>
          </cell>
          <cell r="D1308">
            <v>0</v>
          </cell>
          <cell r="E1308">
            <v>0</v>
          </cell>
          <cell r="F1308">
            <v>0</v>
          </cell>
          <cell r="G1308" t="str">
            <v>Construction</v>
          </cell>
          <cell r="H1308">
            <v>1</v>
          </cell>
          <cell r="I1308" t="str">
            <v>7215</v>
          </cell>
          <cell r="J1308" t="str">
            <v>Terrell State Hospital</v>
          </cell>
        </row>
        <row r="1309">
          <cell r="A1309" t="str">
            <v>14-020-TSH</v>
          </cell>
          <cell r="B1309" t="str">
            <v>DSHS</v>
          </cell>
          <cell r="C1309" t="str">
            <v>Suicide Prevention &amp; Medication/Nurse Station Renovations</v>
          </cell>
          <cell r="D1309">
            <v>116656.51</v>
          </cell>
          <cell r="E1309">
            <v>116656.51</v>
          </cell>
          <cell r="F1309">
            <v>116656.51</v>
          </cell>
          <cell r="G1309" t="str">
            <v>Construction</v>
          </cell>
          <cell r="H1309">
            <v>1</v>
          </cell>
          <cell r="I1309" t="str">
            <v>7660</v>
          </cell>
          <cell r="J1309" t="str">
            <v>Terrell State Hospital</v>
          </cell>
        </row>
        <row r="1310">
          <cell r="A1310" t="str">
            <v>14-020-TSH</v>
          </cell>
          <cell r="B1310" t="str">
            <v>DSHS</v>
          </cell>
          <cell r="C1310" t="str">
            <v>Suicide Prevention &amp; Medication/Nurse Station Renovations</v>
          </cell>
          <cell r="D1310">
            <v>46315.61</v>
          </cell>
          <cell r="E1310">
            <v>46315.61</v>
          </cell>
          <cell r="F1310">
            <v>46315.61</v>
          </cell>
          <cell r="G1310" t="str">
            <v>Arch. &amp; Eng.</v>
          </cell>
          <cell r="H1310">
            <v>2</v>
          </cell>
          <cell r="I1310" t="str">
            <v>7660</v>
          </cell>
          <cell r="J1310" t="str">
            <v>Terrell State Hospital</v>
          </cell>
        </row>
        <row r="1311">
          <cell r="A1311" t="str">
            <v>14-020-TSH</v>
          </cell>
          <cell r="B1311" t="str">
            <v>DSHS</v>
          </cell>
          <cell r="C1311" t="str">
            <v>Suicide Prevention &amp; Medication/Nurse Station Renovations</v>
          </cell>
          <cell r="D1311">
            <v>1715.38</v>
          </cell>
          <cell r="E1311">
            <v>1715.38</v>
          </cell>
          <cell r="F1311">
            <v>1715.38</v>
          </cell>
          <cell r="G1311" t="str">
            <v>Legal</v>
          </cell>
          <cell r="H1311">
            <v>5</v>
          </cell>
          <cell r="I1311" t="str">
            <v>7660</v>
          </cell>
          <cell r="J1311" t="str">
            <v>Terrell State Hospital</v>
          </cell>
        </row>
        <row r="1312">
          <cell r="A1312" t="str">
            <v>14-020-TSH</v>
          </cell>
          <cell r="B1312" t="str">
            <v>DSHS</v>
          </cell>
          <cell r="C1312" t="str">
            <v>Suicide Prevention &amp; Medication/Nurse Station Renovations</v>
          </cell>
          <cell r="D1312">
            <v>79540.78</v>
          </cell>
          <cell r="E1312">
            <v>79540.78</v>
          </cell>
          <cell r="F1312">
            <v>79540.78</v>
          </cell>
          <cell r="G1312" t="str">
            <v>Agency Admin.</v>
          </cell>
          <cell r="H1312">
            <v>6</v>
          </cell>
          <cell r="I1312" t="str">
            <v>7660</v>
          </cell>
          <cell r="J1312" t="str">
            <v>Terrell State Hospital</v>
          </cell>
        </row>
        <row r="1313">
          <cell r="A1313" t="str">
            <v>14-020-TSH</v>
          </cell>
          <cell r="B1313" t="str">
            <v>DSHS</v>
          </cell>
          <cell r="C1313" t="str">
            <v>Suicide Prevention &amp; Medication/Nurse Station Renovations</v>
          </cell>
          <cell r="D1313">
            <v>0</v>
          </cell>
          <cell r="E1313">
            <v>0</v>
          </cell>
          <cell r="F1313">
            <v>0</v>
          </cell>
          <cell r="G1313" t="str">
            <v>Other</v>
          </cell>
          <cell r="H1313">
            <v>8</v>
          </cell>
          <cell r="I1313" t="str">
            <v>7660</v>
          </cell>
          <cell r="J1313" t="str">
            <v>Terrell State Hospital</v>
          </cell>
        </row>
        <row r="1314">
          <cell r="A1314" t="str">
            <v>14-020-TSH</v>
          </cell>
          <cell r="B1314" t="str">
            <v>DSHS</v>
          </cell>
          <cell r="C1314" t="str">
            <v>Suicide Prevention &amp; Medication/Nurse Station Renovations</v>
          </cell>
          <cell r="D1314">
            <v>0</v>
          </cell>
          <cell r="E1314">
            <v>0</v>
          </cell>
          <cell r="F1314">
            <v>0</v>
          </cell>
          <cell r="G1314" t="str">
            <v>Contingency</v>
          </cell>
          <cell r="H1314">
            <v>9</v>
          </cell>
          <cell r="I1314" t="str">
            <v>7660</v>
          </cell>
          <cell r="J1314" t="str">
            <v>Terrell State Hospital</v>
          </cell>
        </row>
        <row r="1315">
          <cell r="A1315" t="str">
            <v>14-020-TSH</v>
          </cell>
          <cell r="B1315" t="str">
            <v>DSHS</v>
          </cell>
          <cell r="C1315" t="str">
            <v>Suicide Prevention &amp; Medication/Nurse Station Renovations</v>
          </cell>
          <cell r="D1315">
            <v>1623993</v>
          </cell>
          <cell r="E1315">
            <v>1623993</v>
          </cell>
          <cell r="F1315">
            <v>1623993</v>
          </cell>
          <cell r="G1315" t="str">
            <v>Construction</v>
          </cell>
          <cell r="H1315">
            <v>1</v>
          </cell>
          <cell r="I1315" t="str">
            <v>GR15</v>
          </cell>
          <cell r="J1315" t="str">
            <v>Terrell State Hospital</v>
          </cell>
        </row>
        <row r="1316">
          <cell r="A1316" t="str">
            <v>14-020-TSH</v>
          </cell>
          <cell r="B1316" t="str">
            <v>DSHS</v>
          </cell>
          <cell r="C1316" t="str">
            <v>Suicide Prevention &amp; Medication/Nurse Station Renovations</v>
          </cell>
          <cell r="D1316">
            <v>71431.039999999994</v>
          </cell>
          <cell r="E1316">
            <v>71431.039999999994</v>
          </cell>
          <cell r="F1316">
            <v>71431.039999999994</v>
          </cell>
          <cell r="G1316" t="str">
            <v>Arch. &amp; Eng.</v>
          </cell>
          <cell r="H1316">
            <v>2</v>
          </cell>
          <cell r="I1316" t="str">
            <v>GR15</v>
          </cell>
          <cell r="J1316" t="str">
            <v>Terrell State Hospital</v>
          </cell>
        </row>
        <row r="1317">
          <cell r="A1317" t="str">
            <v>14-020-TSH</v>
          </cell>
          <cell r="B1317" t="str">
            <v>DSHS</v>
          </cell>
          <cell r="C1317" t="str">
            <v>Suicide Prevention &amp; Medication/Nurse Station Renovations</v>
          </cell>
          <cell r="D1317">
            <v>15925</v>
          </cell>
          <cell r="E1317">
            <v>15925</v>
          </cell>
          <cell r="F1317">
            <v>15925</v>
          </cell>
          <cell r="G1317" t="str">
            <v>Site Survey</v>
          </cell>
          <cell r="H1317">
            <v>3</v>
          </cell>
          <cell r="I1317" t="str">
            <v>GR15</v>
          </cell>
          <cell r="J1317" t="str">
            <v>Terrell State Hospital</v>
          </cell>
        </row>
        <row r="1318">
          <cell r="A1318" t="str">
            <v>14-020-TSH</v>
          </cell>
          <cell r="B1318" t="str">
            <v>DSHS</v>
          </cell>
          <cell r="C1318" t="str">
            <v>Suicide Prevention &amp; Medication/Nurse Station Renovations</v>
          </cell>
          <cell r="D1318">
            <v>0</v>
          </cell>
          <cell r="E1318">
            <v>0</v>
          </cell>
          <cell r="F1318">
            <v>0</v>
          </cell>
          <cell r="G1318" t="str">
            <v>Testing</v>
          </cell>
          <cell r="H1318">
            <v>4</v>
          </cell>
          <cell r="I1318" t="str">
            <v>GR15</v>
          </cell>
          <cell r="J1318" t="str">
            <v>Terrell State Hospital</v>
          </cell>
        </row>
        <row r="1319">
          <cell r="A1319" t="str">
            <v>14-020-TSH</v>
          </cell>
          <cell r="B1319" t="str">
            <v>DSHS</v>
          </cell>
          <cell r="C1319" t="str">
            <v>Suicide Prevention &amp; Medication/Nurse Station Renovations</v>
          </cell>
          <cell r="D1319">
            <v>1662.3</v>
          </cell>
          <cell r="E1319">
            <v>1662.3</v>
          </cell>
          <cell r="F1319">
            <v>1662.3</v>
          </cell>
          <cell r="G1319" t="str">
            <v>Legal</v>
          </cell>
          <cell r="H1319">
            <v>5</v>
          </cell>
          <cell r="I1319" t="str">
            <v>GR15</v>
          </cell>
          <cell r="J1319" t="str">
            <v>Terrell State Hospital</v>
          </cell>
        </row>
        <row r="1320">
          <cell r="A1320" t="str">
            <v>14-020-TSH</v>
          </cell>
          <cell r="B1320" t="str">
            <v>DSHS</v>
          </cell>
          <cell r="C1320" t="str">
            <v>Suicide Prevention &amp; Medication/Nurse Station Renovations</v>
          </cell>
          <cell r="D1320">
            <v>19285.47</v>
          </cell>
          <cell r="E1320">
            <v>19285.47</v>
          </cell>
          <cell r="F1320">
            <v>19285.47</v>
          </cell>
          <cell r="G1320" t="str">
            <v>Agency Admin.</v>
          </cell>
          <cell r="H1320">
            <v>6</v>
          </cell>
          <cell r="I1320" t="str">
            <v>GR15</v>
          </cell>
          <cell r="J1320" t="str">
            <v>Terrell State Hospital</v>
          </cell>
        </row>
        <row r="1321">
          <cell r="A1321" t="str">
            <v>14-020-TSH</v>
          </cell>
          <cell r="B1321" t="str">
            <v>DSHS</v>
          </cell>
          <cell r="C1321" t="str">
            <v>Suicide Prevention &amp; Medication/Nurse Station Renovations</v>
          </cell>
          <cell r="D1321">
            <v>0</v>
          </cell>
          <cell r="E1321">
            <v>0</v>
          </cell>
          <cell r="F1321">
            <v>0</v>
          </cell>
          <cell r="G1321" t="str">
            <v>Other</v>
          </cell>
          <cell r="H1321">
            <v>8</v>
          </cell>
          <cell r="I1321" t="str">
            <v>GR15</v>
          </cell>
          <cell r="J1321" t="str">
            <v>Terrell State Hospital</v>
          </cell>
        </row>
        <row r="1322">
          <cell r="A1322" t="str">
            <v>14-020-TSH</v>
          </cell>
          <cell r="B1322" t="str">
            <v>DSHS</v>
          </cell>
          <cell r="C1322" t="str">
            <v>Suicide Prevention &amp; Medication/Nurse Station Renovations</v>
          </cell>
          <cell r="D1322">
            <v>0</v>
          </cell>
          <cell r="E1322">
            <v>0</v>
          </cell>
          <cell r="F1322">
            <v>0</v>
          </cell>
          <cell r="G1322" t="str">
            <v>Contingency</v>
          </cell>
          <cell r="H1322">
            <v>9</v>
          </cell>
          <cell r="I1322" t="str">
            <v>GR15</v>
          </cell>
          <cell r="J1322" t="str">
            <v>Terrell State Hospital</v>
          </cell>
        </row>
        <row r="1323">
          <cell r="A1323" t="str">
            <v>14-019-SAH</v>
          </cell>
          <cell r="B1323" t="str">
            <v>DSHS</v>
          </cell>
          <cell r="C1323" t="str">
            <v>Roof Repairs &amp; Replacements</v>
          </cell>
          <cell r="D1323">
            <v>0</v>
          </cell>
          <cell r="E1323">
            <v>0</v>
          </cell>
          <cell r="F1323">
            <v>0</v>
          </cell>
          <cell r="G1323" t="str">
            <v>Construction</v>
          </cell>
          <cell r="H1323">
            <v>1</v>
          </cell>
          <cell r="I1323" t="str">
            <v>7660</v>
          </cell>
          <cell r="J1323" t="str">
            <v>San Antonio State Hospital</v>
          </cell>
        </row>
        <row r="1324">
          <cell r="A1324" t="str">
            <v>14-019-SAH</v>
          </cell>
          <cell r="B1324" t="str">
            <v>DSHS</v>
          </cell>
          <cell r="C1324" t="str">
            <v>Roof Repairs &amp; Replacements</v>
          </cell>
          <cell r="D1324">
            <v>0</v>
          </cell>
          <cell r="E1324">
            <v>0</v>
          </cell>
          <cell r="F1324">
            <v>0</v>
          </cell>
          <cell r="G1324" t="str">
            <v>Arch. &amp; Eng.</v>
          </cell>
          <cell r="H1324">
            <v>2</v>
          </cell>
          <cell r="I1324" t="str">
            <v>7660</v>
          </cell>
          <cell r="J1324" t="str">
            <v>San Antonio State Hospital</v>
          </cell>
        </row>
        <row r="1325">
          <cell r="A1325" t="str">
            <v>14-019-SAH</v>
          </cell>
          <cell r="B1325" t="str">
            <v>DSHS</v>
          </cell>
          <cell r="C1325" t="str">
            <v>Roof Repairs &amp; Replacements</v>
          </cell>
          <cell r="D1325">
            <v>0</v>
          </cell>
          <cell r="E1325">
            <v>0</v>
          </cell>
          <cell r="F1325">
            <v>0</v>
          </cell>
          <cell r="G1325" t="str">
            <v>Agency Admin.</v>
          </cell>
          <cell r="H1325">
            <v>6</v>
          </cell>
          <cell r="I1325" t="str">
            <v>7660</v>
          </cell>
          <cell r="J1325" t="str">
            <v>San Antonio State Hospital</v>
          </cell>
        </row>
        <row r="1326">
          <cell r="A1326" t="str">
            <v>14-019-SAH</v>
          </cell>
          <cell r="B1326" t="str">
            <v>DSHS</v>
          </cell>
          <cell r="C1326" t="str">
            <v>Roof Repairs &amp; Replacements</v>
          </cell>
          <cell r="D1326">
            <v>0</v>
          </cell>
          <cell r="E1326">
            <v>0</v>
          </cell>
          <cell r="F1326">
            <v>0</v>
          </cell>
          <cell r="G1326" t="str">
            <v>Other</v>
          </cell>
          <cell r="H1326">
            <v>8</v>
          </cell>
          <cell r="I1326" t="str">
            <v>7660</v>
          </cell>
          <cell r="J1326" t="str">
            <v>San Antonio State Hospital</v>
          </cell>
        </row>
        <row r="1327">
          <cell r="A1327" t="str">
            <v>14-019-SAH</v>
          </cell>
          <cell r="B1327" t="str">
            <v>DSHS</v>
          </cell>
          <cell r="C1327" t="str">
            <v>Roof Repairs &amp; Replacements</v>
          </cell>
          <cell r="D1327">
            <v>0</v>
          </cell>
          <cell r="E1327">
            <v>0</v>
          </cell>
          <cell r="F1327">
            <v>0</v>
          </cell>
          <cell r="G1327" t="str">
            <v>Contingency</v>
          </cell>
          <cell r="H1327">
            <v>9</v>
          </cell>
          <cell r="I1327" t="str">
            <v>7660</v>
          </cell>
          <cell r="J1327" t="str">
            <v>San Antonio State Hospital</v>
          </cell>
        </row>
        <row r="1328">
          <cell r="A1328" t="str">
            <v>14-019-SAH</v>
          </cell>
          <cell r="B1328" t="str">
            <v>DSHS</v>
          </cell>
          <cell r="C1328" t="str">
            <v>Roof Repairs &amp; Replacements</v>
          </cell>
          <cell r="D1328">
            <v>0</v>
          </cell>
          <cell r="E1328">
            <v>0</v>
          </cell>
          <cell r="F1328">
            <v>0</v>
          </cell>
          <cell r="G1328" t="str">
            <v>Construction</v>
          </cell>
          <cell r="H1328">
            <v>1</v>
          </cell>
          <cell r="I1328" t="str">
            <v>GO15</v>
          </cell>
          <cell r="J1328" t="str">
            <v>San Antonio State Hospital</v>
          </cell>
        </row>
        <row r="1329">
          <cell r="A1329" t="str">
            <v>14-019-SAH</v>
          </cell>
          <cell r="B1329" t="str">
            <v>DSHS</v>
          </cell>
          <cell r="C1329" t="str">
            <v>Roof Repairs &amp; Replacements</v>
          </cell>
          <cell r="D1329">
            <v>0</v>
          </cell>
          <cell r="E1329">
            <v>0</v>
          </cell>
          <cell r="F1329">
            <v>0</v>
          </cell>
          <cell r="G1329" t="str">
            <v>Arch. &amp; Eng.</v>
          </cell>
          <cell r="H1329">
            <v>2</v>
          </cell>
          <cell r="I1329" t="str">
            <v>GO15</v>
          </cell>
          <cell r="J1329" t="str">
            <v>San Antonio State Hospital</v>
          </cell>
        </row>
        <row r="1330">
          <cell r="A1330" t="str">
            <v>14-019-SAH</v>
          </cell>
          <cell r="B1330" t="str">
            <v>DSHS</v>
          </cell>
          <cell r="C1330" t="str">
            <v>Roof Repairs &amp; Replacements</v>
          </cell>
          <cell r="D1330">
            <v>0</v>
          </cell>
          <cell r="E1330">
            <v>0</v>
          </cell>
          <cell r="F1330">
            <v>0</v>
          </cell>
          <cell r="G1330" t="str">
            <v>Agency Admin.</v>
          </cell>
          <cell r="H1330">
            <v>6</v>
          </cell>
          <cell r="I1330" t="str">
            <v>GO15</v>
          </cell>
          <cell r="J1330" t="str">
            <v>San Antonio State Hospital</v>
          </cell>
        </row>
        <row r="1331">
          <cell r="A1331" t="str">
            <v>14-019-SAH</v>
          </cell>
          <cell r="B1331" t="str">
            <v>DSHS</v>
          </cell>
          <cell r="C1331" t="str">
            <v>Roof Repairs &amp; Replacements</v>
          </cell>
          <cell r="D1331">
            <v>0</v>
          </cell>
          <cell r="E1331">
            <v>0</v>
          </cell>
          <cell r="F1331">
            <v>0</v>
          </cell>
          <cell r="G1331" t="str">
            <v>Other</v>
          </cell>
          <cell r="H1331">
            <v>8</v>
          </cell>
          <cell r="I1331" t="str">
            <v>GO15</v>
          </cell>
          <cell r="J1331" t="str">
            <v>San Antonio State Hospital</v>
          </cell>
        </row>
        <row r="1332">
          <cell r="A1332" t="str">
            <v>14-019-SAH</v>
          </cell>
          <cell r="B1332" t="str">
            <v>DSHS</v>
          </cell>
          <cell r="C1332" t="str">
            <v>Roof Repairs &amp; Replacements</v>
          </cell>
          <cell r="D1332">
            <v>0</v>
          </cell>
          <cell r="E1332">
            <v>0</v>
          </cell>
          <cell r="F1332">
            <v>0</v>
          </cell>
          <cell r="G1332" t="str">
            <v>Contingency</v>
          </cell>
          <cell r="H1332">
            <v>9</v>
          </cell>
          <cell r="I1332" t="str">
            <v>GO15</v>
          </cell>
          <cell r="J1332" t="str">
            <v>San Antonio State Hospital</v>
          </cell>
        </row>
        <row r="1333">
          <cell r="A1333" t="str">
            <v>14-019-SAH</v>
          </cell>
          <cell r="B1333" t="str">
            <v>DSHS</v>
          </cell>
          <cell r="C1333" t="str">
            <v>Roof Repairs &amp; Replacements</v>
          </cell>
          <cell r="D1333">
            <v>0</v>
          </cell>
          <cell r="E1333">
            <v>0</v>
          </cell>
          <cell r="F1333">
            <v>0</v>
          </cell>
          <cell r="G1333" t="str">
            <v>Construction</v>
          </cell>
          <cell r="H1333">
            <v>1</v>
          </cell>
          <cell r="I1333" t="str">
            <v>GR15</v>
          </cell>
          <cell r="J1333" t="str">
            <v>San Antonio State Hospital</v>
          </cell>
        </row>
        <row r="1334">
          <cell r="A1334" t="str">
            <v>14-019-SAH</v>
          </cell>
          <cell r="B1334" t="str">
            <v>DSHS</v>
          </cell>
          <cell r="C1334" t="str">
            <v>Roof Repairs &amp; Replacements</v>
          </cell>
          <cell r="D1334">
            <v>0</v>
          </cell>
          <cell r="E1334">
            <v>0</v>
          </cell>
          <cell r="F1334">
            <v>0</v>
          </cell>
          <cell r="G1334" t="str">
            <v>Arch. &amp; Eng.</v>
          </cell>
          <cell r="H1334">
            <v>2</v>
          </cell>
          <cell r="I1334" t="str">
            <v>GR15</v>
          </cell>
          <cell r="J1334" t="str">
            <v>San Antonio State Hospital</v>
          </cell>
        </row>
        <row r="1335">
          <cell r="A1335" t="str">
            <v>14-019-SAH</v>
          </cell>
          <cell r="B1335" t="str">
            <v>DSHS</v>
          </cell>
          <cell r="C1335" t="str">
            <v>Roof Repairs &amp; Replacements</v>
          </cell>
          <cell r="D1335">
            <v>0</v>
          </cell>
          <cell r="E1335">
            <v>0</v>
          </cell>
          <cell r="F1335">
            <v>0</v>
          </cell>
          <cell r="G1335" t="str">
            <v>Legal</v>
          </cell>
          <cell r="H1335">
            <v>5</v>
          </cell>
          <cell r="I1335" t="str">
            <v>GR15</v>
          </cell>
          <cell r="J1335" t="str">
            <v>San Antonio State Hospital</v>
          </cell>
        </row>
        <row r="1336">
          <cell r="A1336" t="str">
            <v>14-019-SAH</v>
          </cell>
          <cell r="B1336" t="str">
            <v>DSHS</v>
          </cell>
          <cell r="C1336" t="str">
            <v>Roof Repairs &amp; Replacements</v>
          </cell>
          <cell r="D1336">
            <v>0</v>
          </cell>
          <cell r="E1336">
            <v>0</v>
          </cell>
          <cell r="F1336">
            <v>0</v>
          </cell>
          <cell r="G1336" t="str">
            <v>Other</v>
          </cell>
          <cell r="H1336">
            <v>8</v>
          </cell>
          <cell r="I1336" t="str">
            <v>GR15</v>
          </cell>
          <cell r="J1336" t="str">
            <v>San Antonio State Hospital</v>
          </cell>
        </row>
        <row r="1337">
          <cell r="A1337" t="str">
            <v>14-018-SAH</v>
          </cell>
          <cell r="B1337" t="str">
            <v>DSHS</v>
          </cell>
          <cell r="C1337" t="str">
            <v>Suicide Prevention &amp; ADA Renovation</v>
          </cell>
          <cell r="D1337">
            <v>41516.65</v>
          </cell>
          <cell r="E1337">
            <v>41516.65</v>
          </cell>
          <cell r="F1337">
            <v>41516.65</v>
          </cell>
          <cell r="G1337" t="str">
            <v>Construction</v>
          </cell>
          <cell r="H1337">
            <v>1</v>
          </cell>
          <cell r="I1337" t="str">
            <v>7660</v>
          </cell>
          <cell r="J1337" t="str">
            <v>San Antonio State Hospital</v>
          </cell>
        </row>
        <row r="1338">
          <cell r="A1338" t="str">
            <v>14-018-SAH</v>
          </cell>
          <cell r="B1338" t="str">
            <v>DSHS</v>
          </cell>
          <cell r="C1338" t="str">
            <v>Suicide Prevention &amp; ADA Renovation</v>
          </cell>
          <cell r="D1338">
            <v>46304.56</v>
          </cell>
          <cell r="E1338">
            <v>46304.56</v>
          </cell>
          <cell r="F1338">
            <v>46304.56</v>
          </cell>
          <cell r="G1338" t="str">
            <v>Arch. &amp; Eng.</v>
          </cell>
          <cell r="H1338">
            <v>2</v>
          </cell>
          <cell r="I1338" t="str">
            <v>7660</v>
          </cell>
          <cell r="J1338" t="str">
            <v>San Antonio State Hospital</v>
          </cell>
        </row>
        <row r="1339">
          <cell r="A1339" t="str">
            <v>14-018-SAH</v>
          </cell>
          <cell r="B1339" t="str">
            <v>DSHS</v>
          </cell>
          <cell r="C1339" t="str">
            <v>Suicide Prevention &amp; ADA Renovation</v>
          </cell>
          <cell r="D1339">
            <v>2205</v>
          </cell>
          <cell r="E1339">
            <v>2205</v>
          </cell>
          <cell r="F1339">
            <v>2205</v>
          </cell>
          <cell r="G1339" t="str">
            <v>Legal</v>
          </cell>
          <cell r="H1339">
            <v>5</v>
          </cell>
          <cell r="I1339" t="str">
            <v>7660</v>
          </cell>
          <cell r="J1339" t="str">
            <v>San Antonio State Hospital</v>
          </cell>
        </row>
        <row r="1340">
          <cell r="A1340" t="str">
            <v>14-018-SAH</v>
          </cell>
          <cell r="B1340" t="str">
            <v>DSHS</v>
          </cell>
          <cell r="C1340" t="str">
            <v>Suicide Prevention &amp; ADA Renovation</v>
          </cell>
          <cell r="D1340">
            <v>83795.47</v>
          </cell>
          <cell r="E1340">
            <v>83795.47</v>
          </cell>
          <cell r="F1340">
            <v>83795.47</v>
          </cell>
          <cell r="G1340" t="str">
            <v>Agency Admin.</v>
          </cell>
          <cell r="H1340">
            <v>6</v>
          </cell>
          <cell r="I1340" t="str">
            <v>7660</v>
          </cell>
          <cell r="J1340" t="str">
            <v>San Antonio State Hospital</v>
          </cell>
        </row>
        <row r="1341">
          <cell r="A1341" t="str">
            <v>14-018-SAH</v>
          </cell>
          <cell r="B1341" t="str">
            <v>DSHS</v>
          </cell>
          <cell r="C1341" t="str">
            <v>Suicide Prevention &amp; ADA Renovation</v>
          </cell>
          <cell r="D1341">
            <v>0</v>
          </cell>
          <cell r="E1341">
            <v>0</v>
          </cell>
          <cell r="F1341">
            <v>0</v>
          </cell>
          <cell r="G1341" t="str">
            <v>Other</v>
          </cell>
          <cell r="H1341">
            <v>8</v>
          </cell>
          <cell r="I1341" t="str">
            <v>7660</v>
          </cell>
          <cell r="J1341" t="str">
            <v>San Antonio State Hospital</v>
          </cell>
        </row>
        <row r="1342">
          <cell r="A1342" t="str">
            <v>14-018-SAH</v>
          </cell>
          <cell r="B1342" t="str">
            <v>DSHS</v>
          </cell>
          <cell r="C1342" t="str">
            <v>Suicide Prevention &amp; ADA Renovation</v>
          </cell>
          <cell r="D1342">
            <v>0</v>
          </cell>
          <cell r="E1342">
            <v>0</v>
          </cell>
          <cell r="F1342">
            <v>0</v>
          </cell>
          <cell r="G1342" t="str">
            <v>Contingency</v>
          </cell>
          <cell r="H1342">
            <v>9</v>
          </cell>
          <cell r="I1342" t="str">
            <v>7660</v>
          </cell>
          <cell r="J1342" t="str">
            <v>San Antonio State Hospital</v>
          </cell>
        </row>
        <row r="1343">
          <cell r="A1343" t="str">
            <v>14-018-SAH</v>
          </cell>
          <cell r="B1343" t="str">
            <v>DSHS</v>
          </cell>
          <cell r="C1343" t="str">
            <v>Suicide Prevention &amp; ADA Renovation</v>
          </cell>
          <cell r="D1343">
            <v>1666940</v>
          </cell>
          <cell r="E1343">
            <v>1666940</v>
          </cell>
          <cell r="F1343">
            <v>1666940</v>
          </cell>
          <cell r="G1343" t="str">
            <v>Construction</v>
          </cell>
          <cell r="H1343">
            <v>1</v>
          </cell>
          <cell r="I1343" t="str">
            <v>GR15</v>
          </cell>
          <cell r="J1343" t="str">
            <v>San Antonio State Hospital</v>
          </cell>
        </row>
        <row r="1344">
          <cell r="A1344" t="str">
            <v>14-018-SAH</v>
          </cell>
          <cell r="B1344" t="str">
            <v>DSHS</v>
          </cell>
          <cell r="C1344" t="str">
            <v>Suicide Prevention &amp; ADA Renovation</v>
          </cell>
          <cell r="D1344">
            <v>72494.179999999993</v>
          </cell>
          <cell r="E1344">
            <v>72494.179999999993</v>
          </cell>
          <cell r="F1344">
            <v>72494.179999999993</v>
          </cell>
          <cell r="G1344" t="str">
            <v>Arch. &amp; Eng.</v>
          </cell>
          <cell r="H1344">
            <v>2</v>
          </cell>
          <cell r="I1344" t="str">
            <v>GR15</v>
          </cell>
          <cell r="J1344" t="str">
            <v>San Antonio State Hospital</v>
          </cell>
        </row>
        <row r="1345">
          <cell r="A1345" t="str">
            <v>14-018-SAH</v>
          </cell>
          <cell r="B1345" t="str">
            <v>DSHS</v>
          </cell>
          <cell r="C1345" t="str">
            <v>Suicide Prevention &amp; ADA Renovation</v>
          </cell>
          <cell r="D1345">
            <v>8540</v>
          </cell>
          <cell r="E1345">
            <v>8540</v>
          </cell>
          <cell r="F1345">
            <v>8540</v>
          </cell>
          <cell r="G1345" t="str">
            <v>Site Survey</v>
          </cell>
          <cell r="H1345">
            <v>3</v>
          </cell>
          <cell r="I1345" t="str">
            <v>GR15</v>
          </cell>
          <cell r="J1345" t="str">
            <v>San Antonio State Hospital</v>
          </cell>
        </row>
        <row r="1346">
          <cell r="A1346" t="str">
            <v>14-018-SAH</v>
          </cell>
          <cell r="B1346" t="str">
            <v>DSHS</v>
          </cell>
          <cell r="C1346" t="str">
            <v>Suicide Prevention &amp; ADA Renovation</v>
          </cell>
          <cell r="D1346">
            <v>0</v>
          </cell>
          <cell r="E1346">
            <v>0</v>
          </cell>
          <cell r="F1346">
            <v>0</v>
          </cell>
          <cell r="G1346" t="str">
            <v>Testing</v>
          </cell>
          <cell r="H1346">
            <v>4</v>
          </cell>
          <cell r="I1346" t="str">
            <v>GR15</v>
          </cell>
          <cell r="J1346" t="str">
            <v>San Antonio State Hospital</v>
          </cell>
        </row>
        <row r="1347">
          <cell r="A1347" t="str">
            <v>14-018-SAH</v>
          </cell>
          <cell r="B1347" t="str">
            <v>DSHS</v>
          </cell>
          <cell r="C1347" t="str">
            <v>Suicide Prevention &amp; ADA Renovation</v>
          </cell>
          <cell r="D1347">
            <v>1151.6400000000001</v>
          </cell>
          <cell r="E1347">
            <v>1151.6400000000001</v>
          </cell>
          <cell r="F1347">
            <v>1151.6400000000001</v>
          </cell>
          <cell r="G1347" t="str">
            <v>Legal</v>
          </cell>
          <cell r="H1347">
            <v>5</v>
          </cell>
          <cell r="I1347" t="str">
            <v>GR15</v>
          </cell>
          <cell r="J1347" t="str">
            <v>San Antonio State Hospital</v>
          </cell>
        </row>
        <row r="1348">
          <cell r="A1348" t="str">
            <v>14-018-SAH</v>
          </cell>
          <cell r="B1348" t="str">
            <v>DSHS</v>
          </cell>
          <cell r="C1348" t="str">
            <v>Suicide Prevention &amp; ADA Renovation</v>
          </cell>
          <cell r="D1348">
            <v>36904.21</v>
          </cell>
          <cell r="E1348">
            <v>36904.21</v>
          </cell>
          <cell r="F1348">
            <v>36904.21</v>
          </cell>
          <cell r="G1348" t="str">
            <v>Agency Admin.</v>
          </cell>
          <cell r="H1348">
            <v>6</v>
          </cell>
          <cell r="I1348" t="str">
            <v>GR15</v>
          </cell>
          <cell r="J1348" t="str">
            <v>San Antonio State Hospital</v>
          </cell>
        </row>
        <row r="1349">
          <cell r="A1349" t="str">
            <v>14-018-SAH</v>
          </cell>
          <cell r="B1349" t="str">
            <v>DSHS</v>
          </cell>
          <cell r="C1349" t="str">
            <v>Suicide Prevention &amp; ADA Renovation</v>
          </cell>
          <cell r="D1349">
            <v>0</v>
          </cell>
          <cell r="E1349">
            <v>0</v>
          </cell>
          <cell r="F1349">
            <v>0</v>
          </cell>
          <cell r="G1349" t="str">
            <v>Other</v>
          </cell>
          <cell r="H1349">
            <v>8</v>
          </cell>
          <cell r="I1349" t="str">
            <v>GR15</v>
          </cell>
          <cell r="J1349" t="str">
            <v>San Antonio State Hospital</v>
          </cell>
        </row>
        <row r="1350">
          <cell r="A1350" t="str">
            <v>14-018-SAH</v>
          </cell>
          <cell r="B1350" t="str">
            <v>DSHS</v>
          </cell>
          <cell r="C1350" t="str">
            <v>Suicide Prevention &amp; ADA Renovation</v>
          </cell>
          <cell r="D1350">
            <v>0</v>
          </cell>
          <cell r="E1350">
            <v>0</v>
          </cell>
          <cell r="F1350">
            <v>0</v>
          </cell>
          <cell r="G1350" t="str">
            <v>Contingency</v>
          </cell>
          <cell r="H1350">
            <v>9</v>
          </cell>
          <cell r="I1350" t="str">
            <v>GR15</v>
          </cell>
          <cell r="J1350" t="str">
            <v>San Antonio State Hospital</v>
          </cell>
        </row>
        <row r="1351">
          <cell r="A1351" t="str">
            <v>14-017-RSH</v>
          </cell>
          <cell r="B1351" t="str">
            <v>DSHS</v>
          </cell>
          <cell r="C1351" t="str">
            <v>Roof Repairs &amp; Replacements</v>
          </cell>
          <cell r="D1351">
            <v>32547.5</v>
          </cell>
          <cell r="E1351">
            <v>32547.5</v>
          </cell>
          <cell r="F1351">
            <v>32547.5</v>
          </cell>
          <cell r="G1351" t="str">
            <v>Construction</v>
          </cell>
          <cell r="H1351">
            <v>1</v>
          </cell>
          <cell r="I1351" t="str">
            <v>7660</v>
          </cell>
          <cell r="J1351" t="str">
            <v>Rusk State Hospital</v>
          </cell>
        </row>
        <row r="1352">
          <cell r="A1352" t="str">
            <v>14-017-RSH</v>
          </cell>
          <cell r="B1352" t="str">
            <v>DSHS</v>
          </cell>
          <cell r="C1352" t="str">
            <v>Roof Repairs &amp; Replacements</v>
          </cell>
          <cell r="D1352">
            <v>14048.66</v>
          </cell>
          <cell r="E1352">
            <v>14048.66</v>
          </cell>
          <cell r="F1352">
            <v>14048.66</v>
          </cell>
          <cell r="G1352" t="str">
            <v>Arch. &amp; Eng.</v>
          </cell>
          <cell r="H1352">
            <v>2</v>
          </cell>
          <cell r="I1352" t="str">
            <v>7660</v>
          </cell>
          <cell r="J1352" t="str">
            <v>Rusk State Hospital</v>
          </cell>
        </row>
        <row r="1353">
          <cell r="A1353" t="str">
            <v>14-017-RSH</v>
          </cell>
          <cell r="B1353" t="str">
            <v>DSHS</v>
          </cell>
          <cell r="C1353" t="str">
            <v>Roof Repairs &amp; Replacements</v>
          </cell>
          <cell r="D1353">
            <v>19824.490000000002</v>
          </cell>
          <cell r="E1353">
            <v>19824.490000000002</v>
          </cell>
          <cell r="F1353">
            <v>19824.490000000002</v>
          </cell>
          <cell r="G1353" t="str">
            <v>Agency Admin.</v>
          </cell>
          <cell r="H1353">
            <v>6</v>
          </cell>
          <cell r="I1353" t="str">
            <v>7660</v>
          </cell>
          <cell r="J1353" t="str">
            <v>Rusk State Hospital</v>
          </cell>
        </row>
        <row r="1354">
          <cell r="A1354" t="str">
            <v>14-017-RSH</v>
          </cell>
          <cell r="B1354" t="str">
            <v>DSHS</v>
          </cell>
          <cell r="C1354" t="str">
            <v>Roof Repairs &amp; Replacements</v>
          </cell>
          <cell r="D1354">
            <v>11229.51</v>
          </cell>
          <cell r="E1354">
            <v>11229.51</v>
          </cell>
          <cell r="F1354">
            <v>11229.51</v>
          </cell>
          <cell r="G1354" t="str">
            <v>Other</v>
          </cell>
          <cell r="H1354">
            <v>8</v>
          </cell>
          <cell r="I1354" t="str">
            <v>7660</v>
          </cell>
          <cell r="J1354" t="str">
            <v>Rusk State Hospital</v>
          </cell>
        </row>
        <row r="1355">
          <cell r="A1355" t="str">
            <v>14-017-RSH</v>
          </cell>
          <cell r="B1355" t="str">
            <v>DSHS</v>
          </cell>
          <cell r="C1355" t="str">
            <v>Roof Repairs &amp; Replacements</v>
          </cell>
          <cell r="D1355">
            <v>0</v>
          </cell>
          <cell r="E1355">
            <v>0</v>
          </cell>
          <cell r="F1355">
            <v>0</v>
          </cell>
          <cell r="G1355" t="str">
            <v>Contingency</v>
          </cell>
          <cell r="H1355">
            <v>9</v>
          </cell>
          <cell r="I1355" t="str">
            <v>7660</v>
          </cell>
          <cell r="J1355" t="str">
            <v>Rusk State Hospital</v>
          </cell>
        </row>
        <row r="1356">
          <cell r="A1356" t="str">
            <v>14-017-RSH</v>
          </cell>
          <cell r="B1356" t="str">
            <v>DSHS</v>
          </cell>
          <cell r="C1356" t="str">
            <v>Roof Repairs &amp; Replacements</v>
          </cell>
          <cell r="D1356">
            <v>300470</v>
          </cell>
          <cell r="E1356">
            <v>300470</v>
          </cell>
          <cell r="F1356">
            <v>300470</v>
          </cell>
          <cell r="G1356" t="str">
            <v>Construction</v>
          </cell>
          <cell r="H1356">
            <v>1</v>
          </cell>
          <cell r="I1356" t="str">
            <v>GR15</v>
          </cell>
          <cell r="J1356" t="str">
            <v>Rusk State Hospital</v>
          </cell>
        </row>
        <row r="1357">
          <cell r="A1357" t="str">
            <v>14-017-RSH</v>
          </cell>
          <cell r="B1357" t="str">
            <v>DSHS</v>
          </cell>
          <cell r="C1357" t="str">
            <v>Roof Repairs &amp; Replacements</v>
          </cell>
          <cell r="D1357">
            <v>16679.09</v>
          </cell>
          <cell r="E1357">
            <v>16679.09</v>
          </cell>
          <cell r="F1357">
            <v>16679.09</v>
          </cell>
          <cell r="G1357" t="str">
            <v>Arch. &amp; Eng.</v>
          </cell>
          <cell r="H1357">
            <v>2</v>
          </cell>
          <cell r="I1357" t="str">
            <v>GR15</v>
          </cell>
          <cell r="J1357" t="str">
            <v>Rusk State Hospital</v>
          </cell>
        </row>
        <row r="1358">
          <cell r="A1358" t="str">
            <v>14-017-RSH</v>
          </cell>
          <cell r="B1358" t="str">
            <v>DSHS</v>
          </cell>
          <cell r="C1358" t="str">
            <v>Roof Repairs &amp; Replacements</v>
          </cell>
          <cell r="D1358">
            <v>1690.62</v>
          </cell>
          <cell r="E1358">
            <v>1690.62</v>
          </cell>
          <cell r="F1358">
            <v>1690.62</v>
          </cell>
          <cell r="G1358" t="str">
            <v>Legal</v>
          </cell>
          <cell r="H1358">
            <v>5</v>
          </cell>
          <cell r="I1358" t="str">
            <v>GR15</v>
          </cell>
          <cell r="J1358" t="str">
            <v>Rusk State Hospital</v>
          </cell>
        </row>
        <row r="1359">
          <cell r="A1359" t="str">
            <v>14-017-RSH</v>
          </cell>
          <cell r="B1359" t="str">
            <v>DSHS</v>
          </cell>
          <cell r="C1359" t="str">
            <v>Roof Repairs &amp; Replacements</v>
          </cell>
          <cell r="D1359">
            <v>0</v>
          </cell>
          <cell r="E1359">
            <v>0</v>
          </cell>
          <cell r="F1359">
            <v>0</v>
          </cell>
          <cell r="G1359" t="str">
            <v>Other</v>
          </cell>
          <cell r="H1359">
            <v>8</v>
          </cell>
          <cell r="I1359" t="str">
            <v>GR15</v>
          </cell>
          <cell r="J1359" t="str">
            <v>Rusk State Hospital</v>
          </cell>
        </row>
        <row r="1360">
          <cell r="A1360" t="str">
            <v>14-016-RSH</v>
          </cell>
          <cell r="B1360" t="str">
            <v>DSHS</v>
          </cell>
          <cell r="C1360" t="str">
            <v>Suicide Prevention Renovations</v>
          </cell>
          <cell r="D1360">
            <v>40000</v>
          </cell>
          <cell r="E1360">
            <v>3649.75</v>
          </cell>
          <cell r="F1360">
            <v>0</v>
          </cell>
          <cell r="G1360" t="str">
            <v>Construction</v>
          </cell>
          <cell r="H1360">
            <v>1</v>
          </cell>
          <cell r="I1360" t="str">
            <v>7660</v>
          </cell>
          <cell r="J1360" t="str">
            <v>Rusk State Hospital</v>
          </cell>
        </row>
        <row r="1361">
          <cell r="A1361" t="str">
            <v>14-016-RSH</v>
          </cell>
          <cell r="B1361" t="str">
            <v>DSHS</v>
          </cell>
          <cell r="C1361" t="str">
            <v>Suicide Prevention Renovations</v>
          </cell>
          <cell r="D1361">
            <v>19396.080000000002</v>
          </cell>
          <cell r="E1361">
            <v>16396.080000000002</v>
          </cell>
          <cell r="F1361">
            <v>16042.46</v>
          </cell>
          <cell r="G1361" t="str">
            <v>Arch. &amp; Eng.</v>
          </cell>
          <cell r="H1361">
            <v>2</v>
          </cell>
          <cell r="I1361" t="str">
            <v>7660</v>
          </cell>
          <cell r="J1361" t="str">
            <v>Rusk State Hospital</v>
          </cell>
        </row>
        <row r="1362">
          <cell r="A1362" t="str">
            <v>14-016-RSH</v>
          </cell>
          <cell r="B1362" t="str">
            <v>DSHS</v>
          </cell>
          <cell r="C1362" t="str">
            <v>Suicide Prevention Renovations</v>
          </cell>
          <cell r="D1362">
            <v>1128.75</v>
          </cell>
          <cell r="E1362">
            <v>1128.75</v>
          </cell>
          <cell r="F1362">
            <v>551.25</v>
          </cell>
          <cell r="G1362" t="str">
            <v>Legal</v>
          </cell>
          <cell r="H1362">
            <v>5</v>
          </cell>
          <cell r="I1362" t="str">
            <v>7660</v>
          </cell>
          <cell r="J1362" t="str">
            <v>Rusk State Hospital</v>
          </cell>
        </row>
        <row r="1363">
          <cell r="A1363" t="str">
            <v>14-016-RSH</v>
          </cell>
          <cell r="B1363" t="str">
            <v>DSHS</v>
          </cell>
          <cell r="C1363" t="str">
            <v>Suicide Prevention Renovations</v>
          </cell>
          <cell r="D1363">
            <v>0</v>
          </cell>
          <cell r="E1363">
            <v>0</v>
          </cell>
          <cell r="F1363">
            <v>0</v>
          </cell>
          <cell r="G1363" t="str">
            <v>Agency Admin.</v>
          </cell>
          <cell r="H1363">
            <v>6</v>
          </cell>
          <cell r="I1363" t="str">
            <v>7660</v>
          </cell>
          <cell r="J1363" t="str">
            <v>Rusk State Hospital</v>
          </cell>
        </row>
        <row r="1364">
          <cell r="A1364" t="str">
            <v>14-016-RSH</v>
          </cell>
          <cell r="B1364" t="str">
            <v>DSHS</v>
          </cell>
          <cell r="C1364" t="str">
            <v>Suicide Prevention Renovations</v>
          </cell>
          <cell r="D1364">
            <v>169171</v>
          </cell>
          <cell r="E1364">
            <v>169171</v>
          </cell>
          <cell r="F1364">
            <v>163555.92000000001</v>
          </cell>
          <cell r="G1364" t="str">
            <v>Other</v>
          </cell>
          <cell r="H1364">
            <v>8</v>
          </cell>
          <cell r="I1364" t="str">
            <v>7660</v>
          </cell>
          <cell r="J1364" t="str">
            <v>Rusk State Hospital</v>
          </cell>
        </row>
        <row r="1365">
          <cell r="A1365" t="str">
            <v>14-016-RSH</v>
          </cell>
          <cell r="B1365" t="str">
            <v>DSHS</v>
          </cell>
          <cell r="C1365" t="str">
            <v>Suicide Prevention Renovations</v>
          </cell>
          <cell r="D1365">
            <v>0</v>
          </cell>
          <cell r="E1365">
            <v>0</v>
          </cell>
          <cell r="F1365">
            <v>0</v>
          </cell>
          <cell r="G1365" t="str">
            <v>Contingency</v>
          </cell>
          <cell r="H1365">
            <v>9</v>
          </cell>
          <cell r="I1365" t="str">
            <v>7660</v>
          </cell>
          <cell r="J1365" t="str">
            <v>Rusk State Hospital</v>
          </cell>
        </row>
        <row r="1366">
          <cell r="A1366" t="str">
            <v>14-016-RSH</v>
          </cell>
          <cell r="B1366" t="str">
            <v>DSHS</v>
          </cell>
          <cell r="C1366" t="str">
            <v>Suicide Prevention Renovations</v>
          </cell>
          <cell r="D1366">
            <v>488762</v>
          </cell>
          <cell r="E1366">
            <v>488762</v>
          </cell>
          <cell r="F1366">
            <v>308359.15999999997</v>
          </cell>
          <cell r="G1366" t="str">
            <v>Construction</v>
          </cell>
          <cell r="H1366">
            <v>1</v>
          </cell>
          <cell r="I1366" t="str">
            <v>GR15</v>
          </cell>
          <cell r="J1366" t="str">
            <v>Rusk State Hospital</v>
          </cell>
        </row>
        <row r="1367">
          <cell r="A1367" t="str">
            <v>14-016-RSH</v>
          </cell>
          <cell r="B1367" t="str">
            <v>DSHS</v>
          </cell>
          <cell r="C1367" t="str">
            <v>Suicide Prevention Renovations</v>
          </cell>
          <cell r="D1367">
            <v>23800</v>
          </cell>
          <cell r="E1367">
            <v>23800</v>
          </cell>
          <cell r="F1367">
            <v>23800</v>
          </cell>
          <cell r="G1367" t="str">
            <v>Arch. &amp; Eng.</v>
          </cell>
          <cell r="H1367">
            <v>2</v>
          </cell>
          <cell r="I1367" t="str">
            <v>GR15</v>
          </cell>
          <cell r="J1367" t="str">
            <v>Rusk State Hospital</v>
          </cell>
        </row>
        <row r="1368">
          <cell r="A1368" t="str">
            <v>14-016-RSH</v>
          </cell>
          <cell r="B1368" t="str">
            <v>DSHS</v>
          </cell>
          <cell r="C1368" t="str">
            <v>Suicide Prevention Renovations</v>
          </cell>
          <cell r="D1368">
            <v>0</v>
          </cell>
          <cell r="E1368">
            <v>0</v>
          </cell>
          <cell r="F1368">
            <v>0</v>
          </cell>
          <cell r="G1368" t="str">
            <v>Testing</v>
          </cell>
          <cell r="H1368">
            <v>4</v>
          </cell>
          <cell r="I1368" t="str">
            <v>GR15</v>
          </cell>
          <cell r="J1368" t="str">
            <v>Rusk State Hospital</v>
          </cell>
        </row>
        <row r="1369">
          <cell r="A1369" t="str">
            <v>14-016-RSH</v>
          </cell>
          <cell r="B1369" t="str">
            <v>DSHS</v>
          </cell>
          <cell r="C1369" t="str">
            <v>Suicide Prevention Renovations</v>
          </cell>
          <cell r="D1369">
            <v>1981.52</v>
          </cell>
          <cell r="E1369">
            <v>1981.52</v>
          </cell>
          <cell r="F1369">
            <v>1981.52</v>
          </cell>
          <cell r="G1369" t="str">
            <v>Legal</v>
          </cell>
          <cell r="H1369">
            <v>5</v>
          </cell>
          <cell r="I1369" t="str">
            <v>GR15</v>
          </cell>
          <cell r="J1369" t="str">
            <v>Rusk State Hospital</v>
          </cell>
        </row>
        <row r="1370">
          <cell r="A1370" t="str">
            <v>14-016-RSH</v>
          </cell>
          <cell r="B1370" t="str">
            <v>DSHS</v>
          </cell>
          <cell r="C1370" t="str">
            <v>Suicide Prevention Renovations</v>
          </cell>
          <cell r="D1370">
            <v>37171.65</v>
          </cell>
          <cell r="E1370">
            <v>37171.65</v>
          </cell>
          <cell r="F1370">
            <v>37171.65</v>
          </cell>
          <cell r="G1370" t="str">
            <v>Agency Admin.</v>
          </cell>
          <cell r="H1370">
            <v>6</v>
          </cell>
          <cell r="I1370" t="str">
            <v>GR15</v>
          </cell>
          <cell r="J1370" t="str">
            <v>Rusk State Hospital</v>
          </cell>
        </row>
        <row r="1371">
          <cell r="A1371" t="str">
            <v>14-016-RSH</v>
          </cell>
          <cell r="B1371" t="str">
            <v>DSHS</v>
          </cell>
          <cell r="C1371" t="str">
            <v>Suicide Prevention Renovations</v>
          </cell>
          <cell r="D1371">
            <v>0</v>
          </cell>
          <cell r="E1371">
            <v>0</v>
          </cell>
          <cell r="F1371">
            <v>0</v>
          </cell>
          <cell r="G1371" t="str">
            <v>Other</v>
          </cell>
          <cell r="H1371">
            <v>8</v>
          </cell>
          <cell r="I1371" t="str">
            <v>GR15</v>
          </cell>
          <cell r="J1371" t="str">
            <v>Rusk State Hospital</v>
          </cell>
        </row>
        <row r="1372">
          <cell r="A1372" t="str">
            <v>14-016-RSH</v>
          </cell>
          <cell r="B1372" t="str">
            <v>DSHS</v>
          </cell>
          <cell r="C1372" t="str">
            <v>Suicide Prevention Renovations</v>
          </cell>
          <cell r="D1372">
            <v>318505.39</v>
          </cell>
          <cell r="E1372">
            <v>293732.18</v>
          </cell>
          <cell r="F1372">
            <v>140951.45000000001</v>
          </cell>
          <cell r="G1372" t="str">
            <v>Construction</v>
          </cell>
          <cell r="H1372">
            <v>1</v>
          </cell>
          <cell r="I1372" t="str">
            <v>GRSH</v>
          </cell>
          <cell r="J1372" t="str">
            <v>Rusk State Hospital</v>
          </cell>
        </row>
        <row r="1373">
          <cell r="A1373" t="str">
            <v>14-016-RSH</v>
          </cell>
          <cell r="B1373" t="str">
            <v>DSHS</v>
          </cell>
          <cell r="C1373" t="str">
            <v>Suicide Prevention Renovations</v>
          </cell>
          <cell r="D1373">
            <v>5159.6099999999997</v>
          </cell>
          <cell r="E1373">
            <v>5159.6099999999997</v>
          </cell>
          <cell r="F1373">
            <v>0</v>
          </cell>
          <cell r="G1373" t="str">
            <v>Arch. &amp; Eng.</v>
          </cell>
          <cell r="H1373">
            <v>2</v>
          </cell>
          <cell r="I1373" t="str">
            <v>GRSH</v>
          </cell>
          <cell r="J1373" t="str">
            <v>Rusk State Hospital</v>
          </cell>
        </row>
        <row r="1374">
          <cell r="A1374" t="str">
            <v>14-016-RSH</v>
          </cell>
          <cell r="B1374" t="str">
            <v>DSHS</v>
          </cell>
          <cell r="C1374" t="str">
            <v>Suicide Prevention Renovations</v>
          </cell>
          <cell r="D1374">
            <v>20000</v>
          </cell>
          <cell r="E1374">
            <v>20000</v>
          </cell>
          <cell r="F1374">
            <v>20000</v>
          </cell>
          <cell r="G1374" t="str">
            <v>Agency Admin.</v>
          </cell>
          <cell r="H1374">
            <v>6</v>
          </cell>
          <cell r="I1374" t="str">
            <v>GRSH</v>
          </cell>
          <cell r="J1374" t="str">
            <v>Rusk State Hospital</v>
          </cell>
        </row>
        <row r="1375">
          <cell r="A1375" t="str">
            <v>14-016-RSH</v>
          </cell>
          <cell r="B1375" t="str">
            <v>DSHS</v>
          </cell>
          <cell r="C1375" t="str">
            <v>Suicide Prevention Renovations</v>
          </cell>
          <cell r="D1375">
            <v>6040</v>
          </cell>
          <cell r="E1375">
            <v>6040</v>
          </cell>
          <cell r="F1375">
            <v>6040</v>
          </cell>
          <cell r="G1375" t="str">
            <v>Other</v>
          </cell>
          <cell r="H1375">
            <v>8</v>
          </cell>
          <cell r="I1375" t="str">
            <v>GRSH</v>
          </cell>
          <cell r="J1375" t="str">
            <v>Rusk State Hospital</v>
          </cell>
        </row>
        <row r="1376">
          <cell r="A1376" t="str">
            <v>14-015-RSC</v>
          </cell>
          <cell r="B1376" t="str">
            <v>DSHS</v>
          </cell>
          <cell r="C1376" t="str">
            <v>Roof Repairs &amp; Replacements</v>
          </cell>
          <cell r="D1376">
            <v>0</v>
          </cell>
          <cell r="E1376">
            <v>0</v>
          </cell>
          <cell r="F1376">
            <v>0</v>
          </cell>
          <cell r="G1376" t="str">
            <v>Construction</v>
          </cell>
          <cell r="H1376">
            <v>1</v>
          </cell>
          <cell r="I1376" t="str">
            <v>7660</v>
          </cell>
          <cell r="J1376" t="str">
            <v>Rio Grande State Center</v>
          </cell>
        </row>
        <row r="1377">
          <cell r="A1377" t="str">
            <v>14-015-RSC</v>
          </cell>
          <cell r="B1377" t="str">
            <v>DSHS</v>
          </cell>
          <cell r="C1377" t="str">
            <v>Roof Repairs &amp; Replacements</v>
          </cell>
          <cell r="D1377">
            <v>4013.69</v>
          </cell>
          <cell r="E1377">
            <v>4013.69</v>
          </cell>
          <cell r="F1377">
            <v>4013.69</v>
          </cell>
          <cell r="G1377" t="str">
            <v>Arch. &amp; Eng.</v>
          </cell>
          <cell r="H1377">
            <v>2</v>
          </cell>
          <cell r="I1377" t="str">
            <v>7660</v>
          </cell>
          <cell r="J1377" t="str">
            <v>Rio Grande State Center</v>
          </cell>
        </row>
        <row r="1378">
          <cell r="A1378" t="str">
            <v>14-015-RSC</v>
          </cell>
          <cell r="B1378" t="str">
            <v>DSHS</v>
          </cell>
          <cell r="C1378" t="str">
            <v>Roof Repairs &amp; Replacements</v>
          </cell>
          <cell r="D1378">
            <v>556.6</v>
          </cell>
          <cell r="E1378">
            <v>556.6</v>
          </cell>
          <cell r="F1378">
            <v>556.6</v>
          </cell>
          <cell r="G1378" t="str">
            <v>Legal</v>
          </cell>
          <cell r="H1378">
            <v>5</v>
          </cell>
          <cell r="I1378" t="str">
            <v>7660</v>
          </cell>
          <cell r="J1378" t="str">
            <v>Rio Grande State Center</v>
          </cell>
        </row>
        <row r="1379">
          <cell r="A1379" t="str">
            <v>14-015-RSC</v>
          </cell>
          <cell r="B1379" t="str">
            <v>DSHS</v>
          </cell>
          <cell r="C1379" t="str">
            <v>Roof Repairs &amp; Replacements</v>
          </cell>
          <cell r="D1379">
            <v>0</v>
          </cell>
          <cell r="E1379">
            <v>0</v>
          </cell>
          <cell r="F1379">
            <v>0</v>
          </cell>
          <cell r="G1379" t="str">
            <v>Agency Admin.</v>
          </cell>
          <cell r="H1379">
            <v>6</v>
          </cell>
          <cell r="I1379" t="str">
            <v>7660</v>
          </cell>
          <cell r="J1379" t="str">
            <v>Rio Grande State Center</v>
          </cell>
        </row>
        <row r="1380">
          <cell r="A1380" t="str">
            <v>14-015-RSC</v>
          </cell>
          <cell r="B1380" t="str">
            <v>DSHS</v>
          </cell>
          <cell r="C1380" t="str">
            <v>Roof Repairs &amp; Replacements</v>
          </cell>
          <cell r="D1380">
            <v>6032.64</v>
          </cell>
          <cell r="E1380">
            <v>6032.64</v>
          </cell>
          <cell r="F1380">
            <v>6032.64</v>
          </cell>
          <cell r="G1380" t="str">
            <v>Other</v>
          </cell>
          <cell r="H1380">
            <v>8</v>
          </cell>
          <cell r="I1380" t="str">
            <v>7660</v>
          </cell>
          <cell r="J1380" t="str">
            <v>Rio Grande State Center</v>
          </cell>
        </row>
        <row r="1381">
          <cell r="A1381" t="str">
            <v>14-015-RSC</v>
          </cell>
          <cell r="B1381" t="str">
            <v>DSHS</v>
          </cell>
          <cell r="C1381" t="str">
            <v>Roof Repairs &amp; Replacements</v>
          </cell>
          <cell r="D1381">
            <v>0</v>
          </cell>
          <cell r="E1381">
            <v>0</v>
          </cell>
          <cell r="F1381">
            <v>0</v>
          </cell>
          <cell r="G1381" t="str">
            <v>Contingency</v>
          </cell>
          <cell r="H1381">
            <v>9</v>
          </cell>
          <cell r="I1381" t="str">
            <v>7660</v>
          </cell>
          <cell r="J1381" t="str">
            <v>Rio Grande State Center</v>
          </cell>
        </row>
        <row r="1382">
          <cell r="A1382" t="str">
            <v>14-015-RSC</v>
          </cell>
          <cell r="B1382" t="str">
            <v>DSHS</v>
          </cell>
          <cell r="C1382" t="str">
            <v>Roof Repairs &amp; Replacements</v>
          </cell>
          <cell r="D1382">
            <v>66000</v>
          </cell>
          <cell r="E1382">
            <v>66000</v>
          </cell>
          <cell r="F1382">
            <v>66000</v>
          </cell>
          <cell r="G1382" t="str">
            <v>Construction</v>
          </cell>
          <cell r="H1382">
            <v>1</v>
          </cell>
          <cell r="I1382" t="str">
            <v>GR15</v>
          </cell>
          <cell r="J1382" t="str">
            <v>Rio Grande State Center</v>
          </cell>
        </row>
        <row r="1383">
          <cell r="A1383" t="str">
            <v>14-015-RSC</v>
          </cell>
          <cell r="B1383" t="str">
            <v>DSHS</v>
          </cell>
          <cell r="C1383" t="str">
            <v>Roof Repairs &amp; Replacements</v>
          </cell>
          <cell r="D1383">
            <v>5226.3100000000004</v>
          </cell>
          <cell r="E1383">
            <v>5226.3100000000004</v>
          </cell>
          <cell r="F1383">
            <v>5226.3100000000004</v>
          </cell>
          <cell r="G1383" t="str">
            <v>Arch. &amp; Eng.</v>
          </cell>
          <cell r="H1383">
            <v>2</v>
          </cell>
          <cell r="I1383" t="str">
            <v>GR15</v>
          </cell>
          <cell r="J1383" t="str">
            <v>Rio Grande State Center</v>
          </cell>
        </row>
        <row r="1384">
          <cell r="A1384" t="str">
            <v>14-015-RSC</v>
          </cell>
          <cell r="B1384" t="str">
            <v>DSHS</v>
          </cell>
          <cell r="C1384" t="str">
            <v>Roof Repairs &amp; Replacements</v>
          </cell>
          <cell r="D1384">
            <v>1115.3800000000001</v>
          </cell>
          <cell r="E1384">
            <v>1115.3800000000001</v>
          </cell>
          <cell r="F1384">
            <v>1115.3800000000001</v>
          </cell>
          <cell r="G1384" t="str">
            <v>Legal</v>
          </cell>
          <cell r="H1384">
            <v>5</v>
          </cell>
          <cell r="I1384" t="str">
            <v>GR15</v>
          </cell>
          <cell r="J1384" t="str">
            <v>Rio Grande State Center</v>
          </cell>
        </row>
        <row r="1385">
          <cell r="A1385" t="str">
            <v>14-015-RSC</v>
          </cell>
          <cell r="B1385" t="str">
            <v>DSHS</v>
          </cell>
          <cell r="C1385" t="str">
            <v>Roof Repairs &amp; Replacements</v>
          </cell>
          <cell r="D1385">
            <v>11744.04</v>
          </cell>
          <cell r="E1385">
            <v>11744.04</v>
          </cell>
          <cell r="F1385">
            <v>11744.04</v>
          </cell>
          <cell r="G1385" t="str">
            <v>Agency Admin.</v>
          </cell>
          <cell r="H1385">
            <v>6</v>
          </cell>
          <cell r="I1385" t="str">
            <v>GR15</v>
          </cell>
          <cell r="J1385" t="str">
            <v>Rio Grande State Center</v>
          </cell>
        </row>
        <row r="1386">
          <cell r="A1386" t="str">
            <v>14-015-RSC</v>
          </cell>
          <cell r="B1386" t="str">
            <v>DSHS</v>
          </cell>
          <cell r="C1386" t="str">
            <v>Roof Repairs &amp; Replacements</v>
          </cell>
          <cell r="D1386">
            <v>0</v>
          </cell>
          <cell r="E1386">
            <v>0</v>
          </cell>
          <cell r="F1386">
            <v>0</v>
          </cell>
          <cell r="G1386" t="str">
            <v>Other</v>
          </cell>
          <cell r="H1386">
            <v>8</v>
          </cell>
          <cell r="I1386" t="str">
            <v>GR15</v>
          </cell>
          <cell r="J1386" t="str">
            <v>Rio Grande State Center</v>
          </cell>
        </row>
        <row r="1387">
          <cell r="A1387" t="str">
            <v>14-015-RSC</v>
          </cell>
          <cell r="B1387" t="str">
            <v>DSHS</v>
          </cell>
          <cell r="C1387" t="str">
            <v>Roof Repairs &amp; Replacements</v>
          </cell>
          <cell r="D1387">
            <v>0</v>
          </cell>
          <cell r="E1387">
            <v>0</v>
          </cell>
          <cell r="F1387">
            <v>0</v>
          </cell>
          <cell r="G1387" t="str">
            <v>Contingency</v>
          </cell>
          <cell r="H1387">
            <v>9</v>
          </cell>
          <cell r="I1387" t="str">
            <v>GR15</v>
          </cell>
          <cell r="J1387" t="str">
            <v>Rio Grande State Center</v>
          </cell>
        </row>
        <row r="1388">
          <cell r="A1388" t="str">
            <v>14-014-RSC</v>
          </cell>
          <cell r="B1388" t="str">
            <v>DSHS</v>
          </cell>
          <cell r="C1388" t="str">
            <v>Suicide Prevention Renovations</v>
          </cell>
          <cell r="D1388">
            <v>0</v>
          </cell>
          <cell r="E1388">
            <v>0</v>
          </cell>
          <cell r="F1388">
            <v>0</v>
          </cell>
          <cell r="G1388" t="str">
            <v>Construction</v>
          </cell>
          <cell r="H1388">
            <v>1</v>
          </cell>
          <cell r="I1388" t="str">
            <v>7660</v>
          </cell>
          <cell r="J1388" t="str">
            <v>Rio Grande State Center</v>
          </cell>
        </row>
        <row r="1389">
          <cell r="A1389" t="str">
            <v>14-014-RSC</v>
          </cell>
          <cell r="B1389" t="str">
            <v>DSHS</v>
          </cell>
          <cell r="C1389" t="str">
            <v>Suicide Prevention Renovations</v>
          </cell>
          <cell r="D1389">
            <v>0</v>
          </cell>
          <cell r="E1389">
            <v>0</v>
          </cell>
          <cell r="F1389">
            <v>0</v>
          </cell>
          <cell r="G1389" t="str">
            <v>Arch. &amp; Eng.</v>
          </cell>
          <cell r="H1389">
            <v>2</v>
          </cell>
          <cell r="I1389" t="str">
            <v>7660</v>
          </cell>
          <cell r="J1389" t="str">
            <v>Rio Grande State Center</v>
          </cell>
        </row>
        <row r="1390">
          <cell r="A1390" t="str">
            <v>14-014-RSC</v>
          </cell>
          <cell r="B1390" t="str">
            <v>DSHS</v>
          </cell>
          <cell r="C1390" t="str">
            <v>Suicide Prevention Renovations</v>
          </cell>
          <cell r="D1390">
            <v>0</v>
          </cell>
          <cell r="E1390">
            <v>0</v>
          </cell>
          <cell r="F1390">
            <v>0</v>
          </cell>
          <cell r="G1390" t="str">
            <v>Agency Admin.</v>
          </cell>
          <cell r="H1390">
            <v>6</v>
          </cell>
          <cell r="I1390" t="str">
            <v>7660</v>
          </cell>
          <cell r="J1390" t="str">
            <v>Rio Grande State Center</v>
          </cell>
        </row>
        <row r="1391">
          <cell r="A1391" t="str">
            <v>14-014-RSC</v>
          </cell>
          <cell r="B1391" t="str">
            <v>DSHS</v>
          </cell>
          <cell r="C1391" t="str">
            <v>Suicide Prevention Renovations</v>
          </cell>
          <cell r="D1391">
            <v>0</v>
          </cell>
          <cell r="E1391">
            <v>0</v>
          </cell>
          <cell r="F1391">
            <v>0</v>
          </cell>
          <cell r="G1391" t="str">
            <v>Contingency</v>
          </cell>
          <cell r="H1391">
            <v>9</v>
          </cell>
          <cell r="I1391" t="str">
            <v>7660</v>
          </cell>
          <cell r="J1391" t="str">
            <v>Rio Grande State Center</v>
          </cell>
        </row>
        <row r="1392">
          <cell r="A1392" t="str">
            <v>14-014-RSC</v>
          </cell>
          <cell r="B1392" t="str">
            <v>DSHS</v>
          </cell>
          <cell r="C1392" t="str">
            <v>Suicide Prevention Renovations</v>
          </cell>
          <cell r="D1392">
            <v>59475.3</v>
          </cell>
          <cell r="E1392">
            <v>59475.3</v>
          </cell>
          <cell r="F1392">
            <v>59475.3</v>
          </cell>
          <cell r="G1392" t="str">
            <v>Construction</v>
          </cell>
          <cell r="H1392">
            <v>1</v>
          </cell>
          <cell r="I1392" t="str">
            <v>GR15</v>
          </cell>
          <cell r="J1392" t="str">
            <v>Rio Grande State Center</v>
          </cell>
        </row>
        <row r="1393">
          <cell r="A1393" t="str">
            <v>14-014-RSC</v>
          </cell>
          <cell r="B1393" t="str">
            <v>DSHS</v>
          </cell>
          <cell r="C1393" t="str">
            <v>Suicide Prevention Renovations</v>
          </cell>
          <cell r="D1393">
            <v>0</v>
          </cell>
          <cell r="E1393">
            <v>0</v>
          </cell>
          <cell r="F1393">
            <v>0</v>
          </cell>
          <cell r="G1393" t="str">
            <v>Arch. &amp; Eng.</v>
          </cell>
          <cell r="H1393">
            <v>2</v>
          </cell>
          <cell r="I1393" t="str">
            <v>GR15</v>
          </cell>
          <cell r="J1393" t="str">
            <v>Rio Grande State Center</v>
          </cell>
        </row>
        <row r="1394">
          <cell r="A1394" t="str">
            <v>14-014-RSC</v>
          </cell>
          <cell r="B1394" t="str">
            <v>DSHS</v>
          </cell>
          <cell r="C1394" t="str">
            <v>Suicide Prevention Renovations</v>
          </cell>
          <cell r="D1394">
            <v>0</v>
          </cell>
          <cell r="E1394">
            <v>0</v>
          </cell>
          <cell r="F1394">
            <v>0</v>
          </cell>
          <cell r="G1394" t="str">
            <v>Legal</v>
          </cell>
          <cell r="H1394">
            <v>5</v>
          </cell>
          <cell r="I1394" t="str">
            <v>GR15</v>
          </cell>
          <cell r="J1394" t="str">
            <v>Rio Grande State Center</v>
          </cell>
        </row>
        <row r="1395">
          <cell r="A1395" t="str">
            <v>14-014-RSC</v>
          </cell>
          <cell r="B1395" t="str">
            <v>DSHS</v>
          </cell>
          <cell r="C1395" t="str">
            <v>Suicide Prevention Renovations</v>
          </cell>
          <cell r="D1395">
            <v>6200</v>
          </cell>
          <cell r="E1395">
            <v>6200</v>
          </cell>
          <cell r="F1395">
            <v>6200</v>
          </cell>
          <cell r="G1395" t="str">
            <v>Agency Admin.</v>
          </cell>
          <cell r="H1395">
            <v>6</v>
          </cell>
          <cell r="I1395" t="str">
            <v>GR15</v>
          </cell>
          <cell r="J1395" t="str">
            <v>Rio Grande State Center</v>
          </cell>
        </row>
        <row r="1396">
          <cell r="A1396" t="str">
            <v>14-014-RSC</v>
          </cell>
          <cell r="B1396" t="str">
            <v>DSHS</v>
          </cell>
          <cell r="C1396" t="str">
            <v>Suicide Prevention Renovations</v>
          </cell>
          <cell r="D1396">
            <v>22639.86</v>
          </cell>
          <cell r="E1396">
            <v>22639.86</v>
          </cell>
          <cell r="F1396">
            <v>22639.86</v>
          </cell>
          <cell r="G1396" t="str">
            <v>Other</v>
          </cell>
          <cell r="H1396">
            <v>8</v>
          </cell>
          <cell r="I1396" t="str">
            <v>GR15</v>
          </cell>
          <cell r="J1396" t="str">
            <v>Rio Grande State Center</v>
          </cell>
        </row>
        <row r="1397">
          <cell r="A1397" t="str">
            <v>14-014-RSC</v>
          </cell>
          <cell r="B1397" t="str">
            <v>DSHS</v>
          </cell>
          <cell r="C1397" t="str">
            <v>Suicide Prevention Renovations</v>
          </cell>
          <cell r="D1397">
            <v>0</v>
          </cell>
          <cell r="E1397">
            <v>0</v>
          </cell>
          <cell r="F1397">
            <v>0</v>
          </cell>
          <cell r="G1397" t="str">
            <v>Contingency</v>
          </cell>
          <cell r="H1397">
            <v>9</v>
          </cell>
          <cell r="I1397" t="str">
            <v>GR15</v>
          </cell>
          <cell r="J1397" t="str">
            <v>Rio Grande State Center</v>
          </cell>
        </row>
        <row r="1398">
          <cell r="A1398" t="str">
            <v>14-013-RSC</v>
          </cell>
          <cell r="B1398" t="str">
            <v>DSHS</v>
          </cell>
          <cell r="C1398" t="str">
            <v>Restrooms Renovation to Meet ADA</v>
          </cell>
          <cell r="D1398">
            <v>8329.7099999999991</v>
          </cell>
          <cell r="E1398">
            <v>8329.7099999999991</v>
          </cell>
          <cell r="F1398">
            <v>8329.7099999999991</v>
          </cell>
          <cell r="G1398" t="str">
            <v>Construction</v>
          </cell>
          <cell r="H1398">
            <v>1</v>
          </cell>
          <cell r="I1398" t="str">
            <v>7660</v>
          </cell>
          <cell r="J1398" t="str">
            <v>Rio Grande State Center</v>
          </cell>
        </row>
        <row r="1399">
          <cell r="A1399" t="str">
            <v>14-013-RSC</v>
          </cell>
          <cell r="B1399" t="str">
            <v>DSHS</v>
          </cell>
          <cell r="C1399" t="str">
            <v>Restrooms Renovation to Meet ADA</v>
          </cell>
          <cell r="D1399">
            <v>16993.580000000002</v>
          </cell>
          <cell r="E1399">
            <v>16993.580000000002</v>
          </cell>
          <cell r="F1399">
            <v>16993.580000000002</v>
          </cell>
          <cell r="G1399" t="str">
            <v>Arch. &amp; Eng.</v>
          </cell>
          <cell r="H1399">
            <v>2</v>
          </cell>
          <cell r="I1399" t="str">
            <v>7660</v>
          </cell>
          <cell r="J1399" t="str">
            <v>Rio Grande State Center</v>
          </cell>
        </row>
        <row r="1400">
          <cell r="A1400" t="str">
            <v>14-013-RSC</v>
          </cell>
          <cell r="B1400" t="str">
            <v>DSHS</v>
          </cell>
          <cell r="C1400" t="str">
            <v>Restrooms Renovation to Meet ADA</v>
          </cell>
          <cell r="D1400">
            <v>1656.8</v>
          </cell>
          <cell r="E1400">
            <v>1656.8037746499999</v>
          </cell>
          <cell r="F1400">
            <v>1656.8</v>
          </cell>
          <cell r="G1400" t="str">
            <v>Legal</v>
          </cell>
          <cell r="H1400">
            <v>5</v>
          </cell>
          <cell r="I1400" t="str">
            <v>7660</v>
          </cell>
          <cell r="J1400" t="str">
            <v>Rio Grande State Center</v>
          </cell>
        </row>
        <row r="1401">
          <cell r="A1401" t="str">
            <v>14-013-RSC</v>
          </cell>
          <cell r="B1401" t="str">
            <v>DSHS</v>
          </cell>
          <cell r="C1401" t="str">
            <v>Restrooms Renovation to Meet ADA</v>
          </cell>
          <cell r="D1401">
            <v>23134.79</v>
          </cell>
          <cell r="E1401">
            <v>23134.79</v>
          </cell>
          <cell r="F1401">
            <v>23134.79</v>
          </cell>
          <cell r="G1401" t="str">
            <v>Agency Admin.</v>
          </cell>
          <cell r="H1401">
            <v>6</v>
          </cell>
          <cell r="I1401" t="str">
            <v>7660</v>
          </cell>
          <cell r="J1401" t="str">
            <v>Rio Grande State Center</v>
          </cell>
        </row>
        <row r="1402">
          <cell r="A1402" t="str">
            <v>14-013-RSC</v>
          </cell>
          <cell r="B1402" t="str">
            <v>DSHS</v>
          </cell>
          <cell r="C1402" t="str">
            <v>Restrooms Renovation to Meet ADA</v>
          </cell>
          <cell r="D1402">
            <v>0</v>
          </cell>
          <cell r="E1402">
            <v>0</v>
          </cell>
          <cell r="F1402">
            <v>0</v>
          </cell>
          <cell r="G1402" t="str">
            <v>Other</v>
          </cell>
          <cell r="H1402">
            <v>8</v>
          </cell>
          <cell r="I1402" t="str">
            <v>7660</v>
          </cell>
          <cell r="J1402" t="str">
            <v>Rio Grande State Center</v>
          </cell>
        </row>
        <row r="1403">
          <cell r="A1403" t="str">
            <v>14-013-RSC</v>
          </cell>
          <cell r="B1403" t="str">
            <v>DSHS</v>
          </cell>
          <cell r="C1403" t="str">
            <v>Restrooms Renovation to Meet ADA</v>
          </cell>
          <cell r="D1403">
            <v>0</v>
          </cell>
          <cell r="E1403">
            <v>0</v>
          </cell>
          <cell r="F1403">
            <v>0</v>
          </cell>
          <cell r="G1403" t="str">
            <v>Contingency</v>
          </cell>
          <cell r="H1403">
            <v>9</v>
          </cell>
          <cell r="I1403" t="str">
            <v>7660</v>
          </cell>
          <cell r="J1403" t="str">
            <v>Rio Grande State Center</v>
          </cell>
        </row>
        <row r="1404">
          <cell r="A1404" t="str">
            <v>14-013-RSC</v>
          </cell>
          <cell r="B1404" t="str">
            <v>DSHS</v>
          </cell>
          <cell r="C1404" t="str">
            <v>Restrooms Renovation to Meet ADA</v>
          </cell>
          <cell r="D1404">
            <v>490060</v>
          </cell>
          <cell r="E1404">
            <v>490060</v>
          </cell>
          <cell r="F1404">
            <v>490060</v>
          </cell>
          <cell r="G1404" t="str">
            <v>Construction</v>
          </cell>
          <cell r="H1404">
            <v>1</v>
          </cell>
          <cell r="I1404" t="str">
            <v>GR15</v>
          </cell>
          <cell r="J1404" t="str">
            <v>Rio Grande State Center</v>
          </cell>
        </row>
        <row r="1405">
          <cell r="A1405" t="str">
            <v>14-013-RSC</v>
          </cell>
          <cell r="B1405" t="str">
            <v>DSHS</v>
          </cell>
          <cell r="C1405" t="str">
            <v>Restrooms Renovation to Meet ADA</v>
          </cell>
          <cell r="D1405">
            <v>37746</v>
          </cell>
          <cell r="E1405">
            <v>37746</v>
          </cell>
          <cell r="F1405">
            <v>37746</v>
          </cell>
          <cell r="G1405" t="str">
            <v>Arch. &amp; Eng.</v>
          </cell>
          <cell r="H1405">
            <v>2</v>
          </cell>
          <cell r="I1405" t="str">
            <v>GR15</v>
          </cell>
          <cell r="J1405" t="str">
            <v>Rio Grande State Center</v>
          </cell>
        </row>
        <row r="1406">
          <cell r="A1406" t="str">
            <v>14-013-RSC</v>
          </cell>
          <cell r="B1406" t="str">
            <v>DSHS</v>
          </cell>
          <cell r="C1406" t="str">
            <v>Restrooms Renovation to Meet ADA</v>
          </cell>
          <cell r="D1406">
            <v>5200</v>
          </cell>
          <cell r="E1406">
            <v>5200</v>
          </cell>
          <cell r="F1406">
            <v>5200</v>
          </cell>
          <cell r="G1406" t="str">
            <v>Site Survey</v>
          </cell>
          <cell r="H1406">
            <v>3</v>
          </cell>
          <cell r="I1406" t="str">
            <v>GR15</v>
          </cell>
          <cell r="J1406" t="str">
            <v>Rio Grande State Center</v>
          </cell>
        </row>
        <row r="1407">
          <cell r="A1407" t="str">
            <v>14-013-RSC</v>
          </cell>
          <cell r="B1407" t="str">
            <v>DSHS</v>
          </cell>
          <cell r="C1407" t="str">
            <v>Restrooms Renovation to Meet ADA</v>
          </cell>
          <cell r="D1407">
            <v>0</v>
          </cell>
          <cell r="E1407">
            <v>0</v>
          </cell>
          <cell r="F1407">
            <v>0</v>
          </cell>
          <cell r="G1407" t="str">
            <v>Testing</v>
          </cell>
          <cell r="H1407">
            <v>4</v>
          </cell>
          <cell r="I1407" t="str">
            <v>GR15</v>
          </cell>
          <cell r="J1407" t="str">
            <v>Rio Grande State Center</v>
          </cell>
        </row>
        <row r="1408">
          <cell r="A1408" t="str">
            <v>14-013-RSC</v>
          </cell>
          <cell r="B1408" t="str">
            <v>DSHS</v>
          </cell>
          <cell r="C1408" t="str">
            <v>Restrooms Renovation to Meet ADA</v>
          </cell>
          <cell r="D1408">
            <v>1295.8</v>
          </cell>
          <cell r="E1408">
            <v>1295.8</v>
          </cell>
          <cell r="F1408">
            <v>1295.8</v>
          </cell>
          <cell r="G1408" t="str">
            <v>Legal</v>
          </cell>
          <cell r="H1408">
            <v>5</v>
          </cell>
          <cell r="I1408" t="str">
            <v>GR15</v>
          </cell>
          <cell r="J1408" t="str">
            <v>Rio Grande State Center</v>
          </cell>
        </row>
        <row r="1409">
          <cell r="A1409" t="str">
            <v>14-013-RSC</v>
          </cell>
          <cell r="B1409" t="str">
            <v>DSHS</v>
          </cell>
          <cell r="C1409" t="str">
            <v>Restrooms Renovation to Meet ADA</v>
          </cell>
          <cell r="D1409">
            <v>6417.16</v>
          </cell>
          <cell r="E1409">
            <v>6417.16</v>
          </cell>
          <cell r="F1409">
            <v>6417.16</v>
          </cell>
          <cell r="G1409" t="str">
            <v>Agency Admin.</v>
          </cell>
          <cell r="H1409">
            <v>6</v>
          </cell>
          <cell r="I1409" t="str">
            <v>GR15</v>
          </cell>
          <cell r="J1409" t="str">
            <v>Rio Grande State Center</v>
          </cell>
        </row>
        <row r="1410">
          <cell r="A1410" t="str">
            <v>14-013-RSC</v>
          </cell>
          <cell r="B1410" t="str">
            <v>DSHS</v>
          </cell>
          <cell r="C1410" t="str">
            <v>Restrooms Renovation to Meet ADA</v>
          </cell>
          <cell r="D1410">
            <v>0</v>
          </cell>
          <cell r="E1410">
            <v>0</v>
          </cell>
          <cell r="F1410">
            <v>0</v>
          </cell>
          <cell r="G1410" t="str">
            <v>Other</v>
          </cell>
          <cell r="H1410">
            <v>8</v>
          </cell>
          <cell r="I1410" t="str">
            <v>GR15</v>
          </cell>
          <cell r="J1410" t="str">
            <v>Rio Grande State Center</v>
          </cell>
        </row>
        <row r="1411">
          <cell r="A1411" t="str">
            <v>14-013-RSC</v>
          </cell>
          <cell r="B1411" t="str">
            <v>DSHS</v>
          </cell>
          <cell r="C1411" t="str">
            <v>Restrooms Renovation to Meet ADA</v>
          </cell>
          <cell r="D1411">
            <v>0</v>
          </cell>
          <cell r="E1411">
            <v>0</v>
          </cell>
          <cell r="F1411">
            <v>0</v>
          </cell>
          <cell r="G1411" t="str">
            <v>Contingency</v>
          </cell>
          <cell r="H1411">
            <v>9</v>
          </cell>
          <cell r="I1411" t="str">
            <v>GR15</v>
          </cell>
          <cell r="J1411" t="str">
            <v>Rio Grande State Center</v>
          </cell>
        </row>
        <row r="1412">
          <cell r="A1412" t="str">
            <v>14-012-KSH</v>
          </cell>
          <cell r="B1412" t="str">
            <v>DSHS</v>
          </cell>
          <cell r="C1412" t="str">
            <v>Roof Repairs &amp; Replacements</v>
          </cell>
          <cell r="D1412">
            <v>0</v>
          </cell>
          <cell r="E1412">
            <v>0</v>
          </cell>
          <cell r="F1412">
            <v>0</v>
          </cell>
          <cell r="G1412" t="str">
            <v>Construction</v>
          </cell>
          <cell r="H1412">
            <v>1</v>
          </cell>
          <cell r="I1412" t="str">
            <v>7215</v>
          </cell>
          <cell r="J1412" t="str">
            <v>Kerrville State Hospital</v>
          </cell>
        </row>
        <row r="1413">
          <cell r="A1413" t="str">
            <v>14-012-KSH</v>
          </cell>
          <cell r="B1413" t="str">
            <v>DSHS</v>
          </cell>
          <cell r="C1413" t="str">
            <v>Roof Repairs &amp; Replacements</v>
          </cell>
          <cell r="D1413">
            <v>0</v>
          </cell>
          <cell r="E1413">
            <v>0</v>
          </cell>
          <cell r="F1413">
            <v>0</v>
          </cell>
          <cell r="G1413" t="str">
            <v>Construction</v>
          </cell>
          <cell r="H1413">
            <v>1</v>
          </cell>
          <cell r="I1413" t="str">
            <v>7660</v>
          </cell>
          <cell r="J1413" t="str">
            <v>Kerrville State Hospital</v>
          </cell>
        </row>
        <row r="1414">
          <cell r="A1414" t="str">
            <v>14-012-KSH</v>
          </cell>
          <cell r="B1414" t="str">
            <v>DSHS</v>
          </cell>
          <cell r="C1414" t="str">
            <v>Roof Repairs &amp; Replacements</v>
          </cell>
          <cell r="D1414">
            <v>33914.160000000003</v>
          </cell>
          <cell r="E1414">
            <v>33914.160000000003</v>
          </cell>
          <cell r="F1414">
            <v>33914.160000000003</v>
          </cell>
          <cell r="G1414" t="str">
            <v>Arch. &amp; Eng.</v>
          </cell>
          <cell r="H1414">
            <v>2</v>
          </cell>
          <cell r="I1414" t="str">
            <v>7660</v>
          </cell>
          <cell r="J1414" t="str">
            <v>Kerrville State Hospital</v>
          </cell>
        </row>
        <row r="1415">
          <cell r="A1415" t="str">
            <v>14-012-KSH</v>
          </cell>
          <cell r="B1415" t="str">
            <v>DSHS</v>
          </cell>
          <cell r="C1415" t="str">
            <v>Roof Repairs &amp; Replacements</v>
          </cell>
          <cell r="D1415">
            <v>67036.789999999994</v>
          </cell>
          <cell r="E1415">
            <v>67036.789999999994</v>
          </cell>
          <cell r="F1415">
            <v>67036.789999999994</v>
          </cell>
          <cell r="G1415" t="str">
            <v>Agency Admin.</v>
          </cell>
          <cell r="H1415">
            <v>6</v>
          </cell>
          <cell r="I1415" t="str">
            <v>7660</v>
          </cell>
          <cell r="J1415" t="str">
            <v>Kerrville State Hospital</v>
          </cell>
        </row>
        <row r="1416">
          <cell r="A1416" t="str">
            <v>14-012-KSH</v>
          </cell>
          <cell r="B1416" t="str">
            <v>DSHS</v>
          </cell>
          <cell r="C1416" t="str">
            <v>Roof Repairs &amp; Replacements</v>
          </cell>
          <cell r="D1416">
            <v>8053.57</v>
          </cell>
          <cell r="E1416">
            <v>8053.57</v>
          </cell>
          <cell r="F1416">
            <v>8053.57</v>
          </cell>
          <cell r="G1416" t="str">
            <v>Other</v>
          </cell>
          <cell r="H1416">
            <v>8</v>
          </cell>
          <cell r="I1416" t="str">
            <v>7660</v>
          </cell>
          <cell r="J1416" t="str">
            <v>Kerrville State Hospital</v>
          </cell>
        </row>
        <row r="1417">
          <cell r="A1417" t="str">
            <v>14-012-KSH</v>
          </cell>
          <cell r="B1417" t="str">
            <v>DSHS</v>
          </cell>
          <cell r="C1417" t="str">
            <v>Roof Repairs &amp; Replacements</v>
          </cell>
          <cell r="D1417">
            <v>0</v>
          </cell>
          <cell r="E1417">
            <v>0</v>
          </cell>
          <cell r="F1417">
            <v>0</v>
          </cell>
          <cell r="G1417" t="str">
            <v>Contingency</v>
          </cell>
          <cell r="H1417">
            <v>9</v>
          </cell>
          <cell r="I1417" t="str">
            <v>7660</v>
          </cell>
          <cell r="J1417" t="str">
            <v>Kerrville State Hospital</v>
          </cell>
        </row>
        <row r="1418">
          <cell r="A1418" t="str">
            <v>14-012-KSH</v>
          </cell>
          <cell r="B1418" t="str">
            <v>DSHS</v>
          </cell>
          <cell r="C1418" t="str">
            <v>Roof Repairs &amp; Replacements</v>
          </cell>
          <cell r="D1418">
            <v>948027</v>
          </cell>
          <cell r="E1418">
            <v>948027</v>
          </cell>
          <cell r="F1418">
            <v>948027</v>
          </cell>
          <cell r="G1418" t="str">
            <v>Construction</v>
          </cell>
          <cell r="H1418">
            <v>1</v>
          </cell>
          <cell r="I1418" t="str">
            <v>GR15</v>
          </cell>
          <cell r="J1418" t="str">
            <v>Kerrville State Hospital</v>
          </cell>
        </row>
        <row r="1419">
          <cell r="A1419" t="str">
            <v>14-012-KSH</v>
          </cell>
          <cell r="B1419" t="str">
            <v>DSHS</v>
          </cell>
          <cell r="C1419" t="str">
            <v>Roof Repairs &amp; Replacements</v>
          </cell>
          <cell r="D1419">
            <v>41928</v>
          </cell>
          <cell r="E1419">
            <v>41928</v>
          </cell>
          <cell r="F1419">
            <v>41928</v>
          </cell>
          <cell r="G1419" t="str">
            <v>Arch. &amp; Eng.</v>
          </cell>
          <cell r="H1419">
            <v>2</v>
          </cell>
          <cell r="I1419" t="str">
            <v>GR15</v>
          </cell>
          <cell r="J1419" t="str">
            <v>Kerrville State Hospital</v>
          </cell>
        </row>
        <row r="1420">
          <cell r="A1420" t="str">
            <v>14-012-KSH</v>
          </cell>
          <cell r="B1420" t="str">
            <v>DSHS</v>
          </cell>
          <cell r="C1420" t="str">
            <v>Roof Repairs &amp; Replacements</v>
          </cell>
          <cell r="D1420">
            <v>1962.75</v>
          </cell>
          <cell r="E1420">
            <v>1962.75</v>
          </cell>
          <cell r="F1420">
            <v>1962.75</v>
          </cell>
          <cell r="G1420" t="str">
            <v>Legal</v>
          </cell>
          <cell r="H1420">
            <v>5</v>
          </cell>
          <cell r="I1420" t="str">
            <v>GR15</v>
          </cell>
          <cell r="J1420" t="str">
            <v>Kerrville State Hospital</v>
          </cell>
        </row>
        <row r="1421">
          <cell r="A1421" t="str">
            <v>14-012-KSH</v>
          </cell>
          <cell r="B1421" t="str">
            <v>DSHS</v>
          </cell>
          <cell r="C1421" t="str">
            <v>Roof Repairs &amp; Replacements</v>
          </cell>
          <cell r="D1421">
            <v>0</v>
          </cell>
          <cell r="E1421">
            <v>0</v>
          </cell>
          <cell r="F1421">
            <v>0</v>
          </cell>
          <cell r="G1421" t="str">
            <v>Agency Admin.</v>
          </cell>
          <cell r="H1421">
            <v>6</v>
          </cell>
          <cell r="I1421" t="str">
            <v>GR15</v>
          </cell>
          <cell r="J1421" t="str">
            <v>Kerrville State Hospital</v>
          </cell>
        </row>
        <row r="1422">
          <cell r="A1422" t="str">
            <v>14-012-KSH</v>
          </cell>
          <cell r="B1422" t="str">
            <v>DSHS</v>
          </cell>
          <cell r="C1422" t="str">
            <v>Roof Repairs &amp; Replacements</v>
          </cell>
          <cell r="D1422">
            <v>0</v>
          </cell>
          <cell r="E1422">
            <v>0</v>
          </cell>
          <cell r="F1422">
            <v>0</v>
          </cell>
          <cell r="G1422" t="str">
            <v>Other</v>
          </cell>
          <cell r="H1422">
            <v>8</v>
          </cell>
          <cell r="I1422" t="str">
            <v>GR15</v>
          </cell>
          <cell r="J1422" t="str">
            <v>Kerrville State Hospital</v>
          </cell>
        </row>
        <row r="1423">
          <cell r="A1423" t="str">
            <v>14-011-KSH</v>
          </cell>
          <cell r="B1423" t="str">
            <v>DSHS</v>
          </cell>
          <cell r="C1423" t="str">
            <v>Suicide Prevention Renovations</v>
          </cell>
          <cell r="D1423">
            <v>17522.32</v>
          </cell>
          <cell r="E1423">
            <v>17522.32</v>
          </cell>
          <cell r="F1423">
            <v>17522.32</v>
          </cell>
          <cell r="G1423" t="str">
            <v>Construction</v>
          </cell>
          <cell r="H1423">
            <v>1</v>
          </cell>
          <cell r="I1423" t="str">
            <v>7660</v>
          </cell>
          <cell r="J1423" t="str">
            <v>Kerrville State Hospital</v>
          </cell>
        </row>
        <row r="1424">
          <cell r="A1424" t="str">
            <v>14-011-KSH</v>
          </cell>
          <cell r="B1424" t="str">
            <v>DSHS</v>
          </cell>
          <cell r="C1424" t="str">
            <v>Suicide Prevention Renovations</v>
          </cell>
          <cell r="D1424">
            <v>26528</v>
          </cell>
          <cell r="E1424">
            <v>26528</v>
          </cell>
          <cell r="F1424">
            <v>26528</v>
          </cell>
          <cell r="G1424" t="str">
            <v>Arch. &amp; Eng.</v>
          </cell>
          <cell r="H1424">
            <v>2</v>
          </cell>
          <cell r="I1424" t="str">
            <v>7660</v>
          </cell>
          <cell r="J1424" t="str">
            <v>Kerrville State Hospital</v>
          </cell>
        </row>
        <row r="1425">
          <cell r="A1425" t="str">
            <v>14-011-KSH</v>
          </cell>
          <cell r="B1425" t="str">
            <v>DSHS</v>
          </cell>
          <cell r="C1425" t="str">
            <v>Suicide Prevention Renovations</v>
          </cell>
          <cell r="D1425">
            <v>1675.1</v>
          </cell>
          <cell r="E1425">
            <v>1675.1</v>
          </cell>
          <cell r="F1425">
            <v>1675.1</v>
          </cell>
          <cell r="G1425" t="str">
            <v>Legal</v>
          </cell>
          <cell r="H1425">
            <v>5</v>
          </cell>
          <cell r="I1425" t="str">
            <v>7660</v>
          </cell>
          <cell r="J1425" t="str">
            <v>Kerrville State Hospital</v>
          </cell>
        </row>
        <row r="1426">
          <cell r="A1426" t="str">
            <v>14-011-KSH</v>
          </cell>
          <cell r="B1426" t="str">
            <v>DSHS</v>
          </cell>
          <cell r="C1426" t="str">
            <v>Suicide Prevention Renovations</v>
          </cell>
          <cell r="D1426">
            <v>0</v>
          </cell>
          <cell r="E1426">
            <v>0</v>
          </cell>
          <cell r="F1426">
            <v>0</v>
          </cell>
          <cell r="G1426" t="str">
            <v>Agency Admin.</v>
          </cell>
          <cell r="H1426">
            <v>6</v>
          </cell>
          <cell r="I1426" t="str">
            <v>7660</v>
          </cell>
          <cell r="J1426" t="str">
            <v>Kerrville State Hospital</v>
          </cell>
        </row>
        <row r="1427">
          <cell r="A1427" t="str">
            <v>14-011-KSH</v>
          </cell>
          <cell r="B1427" t="str">
            <v>DSHS</v>
          </cell>
          <cell r="C1427" t="str">
            <v>Suicide Prevention Renovations</v>
          </cell>
          <cell r="D1427">
            <v>0</v>
          </cell>
          <cell r="E1427">
            <v>0</v>
          </cell>
          <cell r="F1427">
            <v>0</v>
          </cell>
          <cell r="G1427" t="str">
            <v>Contingency</v>
          </cell>
          <cell r="H1427">
            <v>9</v>
          </cell>
          <cell r="I1427" t="str">
            <v>7660</v>
          </cell>
          <cell r="J1427" t="str">
            <v>Kerrville State Hospital</v>
          </cell>
        </row>
        <row r="1428">
          <cell r="A1428" t="str">
            <v>14-011-KSH</v>
          </cell>
          <cell r="B1428" t="str">
            <v>DSHS</v>
          </cell>
          <cell r="C1428" t="str">
            <v>Suicide Prevention Renovations</v>
          </cell>
          <cell r="D1428">
            <v>747923</v>
          </cell>
          <cell r="E1428">
            <v>747923</v>
          </cell>
          <cell r="F1428">
            <v>747923</v>
          </cell>
          <cell r="G1428" t="str">
            <v>Construction</v>
          </cell>
          <cell r="H1428">
            <v>1</v>
          </cell>
          <cell r="I1428" t="str">
            <v>GR15</v>
          </cell>
          <cell r="J1428" t="str">
            <v>Kerrville State Hospital</v>
          </cell>
        </row>
        <row r="1429">
          <cell r="A1429" t="str">
            <v>14-011-KSH</v>
          </cell>
          <cell r="B1429" t="str">
            <v>DSHS</v>
          </cell>
          <cell r="C1429" t="str">
            <v>Suicide Prevention Renovations</v>
          </cell>
          <cell r="D1429">
            <v>37569</v>
          </cell>
          <cell r="E1429">
            <v>37569</v>
          </cell>
          <cell r="F1429">
            <v>37569</v>
          </cell>
          <cell r="G1429" t="str">
            <v>Arch. &amp; Eng.</v>
          </cell>
          <cell r="H1429">
            <v>2</v>
          </cell>
          <cell r="I1429" t="str">
            <v>GR15</v>
          </cell>
          <cell r="J1429" t="str">
            <v>Kerrville State Hospital</v>
          </cell>
        </row>
        <row r="1430">
          <cell r="A1430" t="str">
            <v>14-011-KSH</v>
          </cell>
          <cell r="B1430" t="str">
            <v>DSHS</v>
          </cell>
          <cell r="C1430" t="str">
            <v>Suicide Prevention Renovations</v>
          </cell>
          <cell r="D1430">
            <v>2240.38</v>
          </cell>
          <cell r="E1430">
            <v>2240.38</v>
          </cell>
          <cell r="F1430">
            <v>2240.38</v>
          </cell>
          <cell r="G1430" t="str">
            <v>Legal</v>
          </cell>
          <cell r="H1430">
            <v>5</v>
          </cell>
          <cell r="I1430" t="str">
            <v>GR15</v>
          </cell>
          <cell r="J1430" t="str">
            <v>Kerrville State Hospital</v>
          </cell>
        </row>
        <row r="1431">
          <cell r="A1431" t="str">
            <v>14-011-KSH</v>
          </cell>
          <cell r="B1431" t="str">
            <v>DSHS</v>
          </cell>
          <cell r="C1431" t="str">
            <v>Suicide Prevention Renovations</v>
          </cell>
          <cell r="D1431">
            <v>71978.22</v>
          </cell>
          <cell r="E1431">
            <v>71978.22</v>
          </cell>
          <cell r="F1431">
            <v>71978.22</v>
          </cell>
          <cell r="G1431" t="str">
            <v>Agency Admin.</v>
          </cell>
          <cell r="H1431">
            <v>6</v>
          </cell>
          <cell r="I1431" t="str">
            <v>GR15</v>
          </cell>
          <cell r="J1431" t="str">
            <v>Kerrville State Hospital</v>
          </cell>
        </row>
        <row r="1432">
          <cell r="A1432" t="str">
            <v>14-011-KSH</v>
          </cell>
          <cell r="B1432" t="str">
            <v>DSHS</v>
          </cell>
          <cell r="C1432" t="str">
            <v>Suicide Prevention Renovations</v>
          </cell>
          <cell r="D1432">
            <v>254959.35</v>
          </cell>
          <cell r="E1432">
            <v>254959.35</v>
          </cell>
          <cell r="F1432">
            <v>254959.35</v>
          </cell>
          <cell r="G1432" t="str">
            <v>Other</v>
          </cell>
          <cell r="H1432">
            <v>8</v>
          </cell>
          <cell r="I1432" t="str">
            <v>GR15</v>
          </cell>
          <cell r="J1432" t="str">
            <v>Kerrville State Hospital</v>
          </cell>
        </row>
        <row r="1433">
          <cell r="A1433" t="str">
            <v>14-010-KSH</v>
          </cell>
          <cell r="B1433" t="str">
            <v>DSHS</v>
          </cell>
          <cell r="C1433" t="str">
            <v>Fire Alarm System Replacement</v>
          </cell>
          <cell r="D1433">
            <v>0</v>
          </cell>
          <cell r="E1433">
            <v>0</v>
          </cell>
          <cell r="F1433">
            <v>0</v>
          </cell>
          <cell r="G1433" t="str">
            <v>Construction</v>
          </cell>
          <cell r="H1433">
            <v>1</v>
          </cell>
          <cell r="I1433" t="str">
            <v>7660</v>
          </cell>
          <cell r="J1433" t="str">
            <v>Kerrville State Hospital</v>
          </cell>
        </row>
        <row r="1434">
          <cell r="A1434" t="str">
            <v>14-010-KSH</v>
          </cell>
          <cell r="B1434" t="str">
            <v>DSHS</v>
          </cell>
          <cell r="C1434" t="str">
            <v>Fire Alarm System Replacement</v>
          </cell>
          <cell r="D1434">
            <v>0</v>
          </cell>
          <cell r="E1434">
            <v>0</v>
          </cell>
          <cell r="F1434">
            <v>0</v>
          </cell>
          <cell r="G1434" t="str">
            <v>Arch. &amp; Eng.</v>
          </cell>
          <cell r="H1434">
            <v>2</v>
          </cell>
          <cell r="I1434" t="str">
            <v>7660</v>
          </cell>
          <cell r="J1434" t="str">
            <v>Kerrville State Hospital</v>
          </cell>
        </row>
        <row r="1435">
          <cell r="A1435" t="str">
            <v>14-010-KSH</v>
          </cell>
          <cell r="B1435" t="str">
            <v>DSHS</v>
          </cell>
          <cell r="C1435" t="str">
            <v>Fire Alarm System Replacement</v>
          </cell>
          <cell r="D1435">
            <v>0</v>
          </cell>
          <cell r="E1435">
            <v>0</v>
          </cell>
          <cell r="F1435">
            <v>0</v>
          </cell>
          <cell r="G1435" t="str">
            <v>Agency Admin.</v>
          </cell>
          <cell r="H1435">
            <v>6</v>
          </cell>
          <cell r="I1435" t="str">
            <v>7660</v>
          </cell>
          <cell r="J1435" t="str">
            <v>Kerrville State Hospital</v>
          </cell>
        </row>
        <row r="1436">
          <cell r="A1436" t="str">
            <v>14-010-KSH</v>
          </cell>
          <cell r="B1436" t="str">
            <v>DSHS</v>
          </cell>
          <cell r="C1436" t="str">
            <v>Fire Alarm System Replacement</v>
          </cell>
          <cell r="D1436">
            <v>0</v>
          </cell>
          <cell r="E1436">
            <v>0</v>
          </cell>
          <cell r="F1436">
            <v>0</v>
          </cell>
          <cell r="G1436" t="str">
            <v>Contingency</v>
          </cell>
          <cell r="H1436">
            <v>9</v>
          </cell>
          <cell r="I1436" t="str">
            <v>7660</v>
          </cell>
          <cell r="J1436" t="str">
            <v>Kerrville State Hospital</v>
          </cell>
        </row>
        <row r="1437">
          <cell r="A1437" t="str">
            <v>14-010-KSH</v>
          </cell>
          <cell r="B1437" t="str">
            <v>DSHS</v>
          </cell>
          <cell r="C1437" t="str">
            <v>Fire Alarm System Replacement</v>
          </cell>
          <cell r="D1437">
            <v>98715.5</v>
          </cell>
          <cell r="E1437">
            <v>98715.5</v>
          </cell>
          <cell r="F1437">
            <v>98715.5</v>
          </cell>
          <cell r="G1437" t="str">
            <v>Construction</v>
          </cell>
          <cell r="H1437">
            <v>1</v>
          </cell>
          <cell r="I1437" t="str">
            <v>GR15</v>
          </cell>
          <cell r="J1437" t="str">
            <v>Kerrville State Hospital</v>
          </cell>
        </row>
        <row r="1438">
          <cell r="A1438" t="str">
            <v>14-010-KSH</v>
          </cell>
          <cell r="B1438" t="str">
            <v>DSHS</v>
          </cell>
          <cell r="C1438" t="str">
            <v>Fire Alarm System Replacement</v>
          </cell>
          <cell r="D1438">
            <v>0</v>
          </cell>
          <cell r="E1438">
            <v>0</v>
          </cell>
          <cell r="F1438">
            <v>0</v>
          </cell>
          <cell r="G1438" t="str">
            <v>Arch. &amp; Eng.</v>
          </cell>
          <cell r="H1438">
            <v>2</v>
          </cell>
          <cell r="I1438" t="str">
            <v>GR15</v>
          </cell>
          <cell r="J1438" t="str">
            <v>Kerrville State Hospital</v>
          </cell>
        </row>
        <row r="1439">
          <cell r="A1439" t="str">
            <v>14-010-KSH</v>
          </cell>
          <cell r="B1439" t="str">
            <v>DSHS</v>
          </cell>
          <cell r="C1439" t="str">
            <v>Fire Alarm System Replacement</v>
          </cell>
          <cell r="D1439">
            <v>0</v>
          </cell>
          <cell r="E1439">
            <v>0</v>
          </cell>
          <cell r="F1439">
            <v>0</v>
          </cell>
          <cell r="G1439" t="str">
            <v>Legal</v>
          </cell>
          <cell r="H1439">
            <v>5</v>
          </cell>
          <cell r="I1439" t="str">
            <v>GR15</v>
          </cell>
          <cell r="J1439" t="str">
            <v>Kerrville State Hospital</v>
          </cell>
        </row>
        <row r="1440">
          <cell r="A1440" t="str">
            <v>14-010-KSH</v>
          </cell>
          <cell r="B1440" t="str">
            <v>DSHS</v>
          </cell>
          <cell r="C1440" t="str">
            <v>Fire Alarm System Replacement</v>
          </cell>
          <cell r="D1440">
            <v>5000</v>
          </cell>
          <cell r="E1440">
            <v>5000</v>
          </cell>
          <cell r="F1440">
            <v>5000</v>
          </cell>
          <cell r="G1440" t="str">
            <v>Agency Admin.</v>
          </cell>
          <cell r="H1440">
            <v>6</v>
          </cell>
          <cell r="I1440" t="str">
            <v>GR15</v>
          </cell>
          <cell r="J1440" t="str">
            <v>Kerrville State Hospital</v>
          </cell>
        </row>
        <row r="1441">
          <cell r="A1441" t="str">
            <v>14-009-KSH</v>
          </cell>
          <cell r="B1441" t="str">
            <v>DSHS</v>
          </cell>
          <cell r="C1441" t="str">
            <v>HVAC Chiller Replacement</v>
          </cell>
          <cell r="D1441">
            <v>0</v>
          </cell>
          <cell r="E1441">
            <v>0</v>
          </cell>
          <cell r="F1441">
            <v>0</v>
          </cell>
          <cell r="G1441" t="str">
            <v>Construction</v>
          </cell>
          <cell r="H1441">
            <v>1</v>
          </cell>
          <cell r="I1441" t="str">
            <v>7660</v>
          </cell>
          <cell r="J1441" t="str">
            <v>Kerrville State Hospital</v>
          </cell>
        </row>
        <row r="1442">
          <cell r="A1442" t="str">
            <v>14-009-KSH</v>
          </cell>
          <cell r="B1442" t="str">
            <v>DSHS</v>
          </cell>
          <cell r="C1442" t="str">
            <v>HVAC Chiller Replacement</v>
          </cell>
          <cell r="D1442">
            <v>0</v>
          </cell>
          <cell r="E1442">
            <v>0</v>
          </cell>
          <cell r="F1442">
            <v>0</v>
          </cell>
          <cell r="G1442" t="str">
            <v>Arch. &amp; Eng.</v>
          </cell>
          <cell r="H1442">
            <v>2</v>
          </cell>
          <cell r="I1442" t="str">
            <v>7660</v>
          </cell>
          <cell r="J1442" t="str">
            <v>Kerrville State Hospital</v>
          </cell>
        </row>
        <row r="1443">
          <cell r="A1443" t="str">
            <v>14-009-KSH</v>
          </cell>
          <cell r="B1443" t="str">
            <v>DSHS</v>
          </cell>
          <cell r="C1443" t="str">
            <v>HVAC Chiller Replacement</v>
          </cell>
          <cell r="D1443">
            <v>0</v>
          </cell>
          <cell r="E1443">
            <v>0</v>
          </cell>
          <cell r="F1443">
            <v>0</v>
          </cell>
          <cell r="G1443" t="str">
            <v>Agency Admin.</v>
          </cell>
          <cell r="H1443">
            <v>6</v>
          </cell>
          <cell r="I1443" t="str">
            <v>7660</v>
          </cell>
          <cell r="J1443" t="str">
            <v>Kerrville State Hospital</v>
          </cell>
        </row>
        <row r="1444">
          <cell r="A1444" t="str">
            <v>14-009-KSH</v>
          </cell>
          <cell r="B1444" t="str">
            <v>DSHS</v>
          </cell>
          <cell r="C1444" t="str">
            <v>HVAC Chiller Replacement</v>
          </cell>
          <cell r="D1444">
            <v>0</v>
          </cell>
          <cell r="E1444">
            <v>0</v>
          </cell>
          <cell r="F1444">
            <v>0</v>
          </cell>
          <cell r="G1444" t="str">
            <v>Other</v>
          </cell>
          <cell r="H1444">
            <v>8</v>
          </cell>
          <cell r="I1444" t="str">
            <v>7660</v>
          </cell>
          <cell r="J1444" t="str">
            <v>Kerrville State Hospital</v>
          </cell>
        </row>
        <row r="1445">
          <cell r="A1445" t="str">
            <v>14-009-KSH</v>
          </cell>
          <cell r="B1445" t="str">
            <v>DSHS</v>
          </cell>
          <cell r="C1445" t="str">
            <v>HVAC Chiller Replacement</v>
          </cell>
          <cell r="D1445">
            <v>0</v>
          </cell>
          <cell r="E1445">
            <v>0</v>
          </cell>
          <cell r="F1445">
            <v>0</v>
          </cell>
          <cell r="G1445" t="str">
            <v>Contingency</v>
          </cell>
          <cell r="H1445">
            <v>9</v>
          </cell>
          <cell r="I1445" t="str">
            <v>7660</v>
          </cell>
          <cell r="J1445" t="str">
            <v>Kerrville State Hospital</v>
          </cell>
        </row>
        <row r="1446">
          <cell r="A1446" t="str">
            <v>14-009-KSH</v>
          </cell>
          <cell r="B1446" t="str">
            <v>DSHS</v>
          </cell>
          <cell r="C1446" t="str">
            <v>HVAC Chiller Replacement</v>
          </cell>
          <cell r="D1446">
            <v>145800</v>
          </cell>
          <cell r="E1446">
            <v>145800</v>
          </cell>
          <cell r="F1446">
            <v>145800</v>
          </cell>
          <cell r="G1446" t="str">
            <v>Construction</v>
          </cell>
          <cell r="H1446">
            <v>1</v>
          </cell>
          <cell r="I1446" t="str">
            <v>GR15</v>
          </cell>
          <cell r="J1446" t="str">
            <v>Kerrville State Hospital</v>
          </cell>
        </row>
        <row r="1447">
          <cell r="A1447" t="str">
            <v>14-009-KSH</v>
          </cell>
          <cell r="B1447" t="str">
            <v>DSHS</v>
          </cell>
          <cell r="C1447" t="str">
            <v>HVAC Chiller Replacement</v>
          </cell>
          <cell r="D1447">
            <v>0</v>
          </cell>
          <cell r="E1447">
            <v>0</v>
          </cell>
          <cell r="F1447">
            <v>0</v>
          </cell>
          <cell r="G1447" t="str">
            <v>Arch. &amp; Eng.</v>
          </cell>
          <cell r="H1447">
            <v>2</v>
          </cell>
          <cell r="I1447" t="str">
            <v>GR15</v>
          </cell>
          <cell r="J1447" t="str">
            <v>Kerrville State Hospital</v>
          </cell>
        </row>
        <row r="1448">
          <cell r="A1448" t="str">
            <v>14-009-KSH</v>
          </cell>
          <cell r="B1448" t="str">
            <v>DSHS</v>
          </cell>
          <cell r="C1448" t="str">
            <v>HVAC Chiller Replacement</v>
          </cell>
          <cell r="D1448">
            <v>0</v>
          </cell>
          <cell r="E1448">
            <v>0</v>
          </cell>
          <cell r="F1448">
            <v>0</v>
          </cell>
          <cell r="G1448" t="str">
            <v>Legal</v>
          </cell>
          <cell r="H1448">
            <v>5</v>
          </cell>
          <cell r="I1448" t="str">
            <v>GR15</v>
          </cell>
          <cell r="J1448" t="str">
            <v>Kerrville State Hospital</v>
          </cell>
        </row>
        <row r="1449">
          <cell r="A1449" t="str">
            <v>14-009-KSH</v>
          </cell>
          <cell r="B1449" t="str">
            <v>DSHS</v>
          </cell>
          <cell r="C1449" t="str">
            <v>HVAC Chiller Replacement</v>
          </cell>
          <cell r="D1449">
            <v>10000</v>
          </cell>
          <cell r="E1449">
            <v>10000</v>
          </cell>
          <cell r="F1449">
            <v>10000</v>
          </cell>
          <cell r="G1449" t="str">
            <v>Agency Admin.</v>
          </cell>
          <cell r="H1449">
            <v>6</v>
          </cell>
          <cell r="I1449" t="str">
            <v>GR15</v>
          </cell>
          <cell r="J1449" t="str">
            <v>Kerrville State Hospital</v>
          </cell>
        </row>
        <row r="1450">
          <cell r="A1450" t="str">
            <v>14-009-KSH</v>
          </cell>
          <cell r="B1450" t="str">
            <v>DSHS</v>
          </cell>
          <cell r="C1450" t="str">
            <v>HVAC Chiller Replacement</v>
          </cell>
          <cell r="D1450">
            <v>0</v>
          </cell>
          <cell r="E1450">
            <v>0</v>
          </cell>
          <cell r="F1450">
            <v>0</v>
          </cell>
          <cell r="G1450" t="str">
            <v>Other</v>
          </cell>
          <cell r="H1450">
            <v>8</v>
          </cell>
          <cell r="I1450" t="str">
            <v>GR15</v>
          </cell>
          <cell r="J1450" t="str">
            <v>Kerrville State Hospital</v>
          </cell>
        </row>
        <row r="1451">
          <cell r="A1451" t="str">
            <v>14-009-KSH</v>
          </cell>
          <cell r="B1451" t="str">
            <v>DSHS</v>
          </cell>
          <cell r="C1451" t="str">
            <v>HVAC Chiller Replacement</v>
          </cell>
          <cell r="D1451">
            <v>0</v>
          </cell>
          <cell r="E1451">
            <v>0</v>
          </cell>
          <cell r="F1451">
            <v>0</v>
          </cell>
          <cell r="G1451" t="str">
            <v>Contingency</v>
          </cell>
          <cell r="H1451">
            <v>9</v>
          </cell>
          <cell r="I1451" t="str">
            <v>GR15</v>
          </cell>
          <cell r="J1451" t="str">
            <v>Kerrville State Hospital</v>
          </cell>
        </row>
        <row r="1452">
          <cell r="A1452" t="str">
            <v>14-008-EPC</v>
          </cell>
          <cell r="B1452" t="str">
            <v>DSHS</v>
          </cell>
          <cell r="C1452" t="str">
            <v>Roof Repairs &amp; Replacements</v>
          </cell>
          <cell r="D1452">
            <v>0</v>
          </cell>
          <cell r="E1452">
            <v>0</v>
          </cell>
          <cell r="F1452">
            <v>0</v>
          </cell>
          <cell r="G1452" t="str">
            <v>Construction</v>
          </cell>
          <cell r="H1452">
            <v>1</v>
          </cell>
          <cell r="I1452" t="str">
            <v>7660</v>
          </cell>
          <cell r="J1452" t="str">
            <v>El Paso Psychiatric Center</v>
          </cell>
        </row>
        <row r="1453">
          <cell r="A1453" t="str">
            <v>14-008-EPC</v>
          </cell>
          <cell r="B1453" t="str">
            <v>DSHS</v>
          </cell>
          <cell r="C1453" t="str">
            <v>Roof Repairs &amp; Replacements</v>
          </cell>
          <cell r="D1453">
            <v>9263.4599999999991</v>
          </cell>
          <cell r="E1453">
            <v>9263.4599999999991</v>
          </cell>
          <cell r="F1453">
            <v>9263.4599999999991</v>
          </cell>
          <cell r="G1453" t="str">
            <v>Arch. &amp; Eng.</v>
          </cell>
          <cell r="H1453">
            <v>2</v>
          </cell>
          <cell r="I1453" t="str">
            <v>7660</v>
          </cell>
          <cell r="J1453" t="str">
            <v>El Paso Psychiatric Center</v>
          </cell>
        </row>
        <row r="1454">
          <cell r="A1454" t="str">
            <v>14-008-EPC</v>
          </cell>
          <cell r="B1454" t="str">
            <v>DSHS</v>
          </cell>
          <cell r="C1454" t="str">
            <v>Roof Repairs &amp; Replacements</v>
          </cell>
          <cell r="D1454">
            <v>18000</v>
          </cell>
          <cell r="E1454">
            <v>18000</v>
          </cell>
          <cell r="F1454">
            <v>18000</v>
          </cell>
          <cell r="G1454" t="str">
            <v>Agency Admin.</v>
          </cell>
          <cell r="H1454">
            <v>6</v>
          </cell>
          <cell r="I1454" t="str">
            <v>7660</v>
          </cell>
          <cell r="J1454" t="str">
            <v>El Paso Psychiatric Center</v>
          </cell>
        </row>
        <row r="1455">
          <cell r="A1455" t="str">
            <v>14-008-EPC</v>
          </cell>
          <cell r="B1455" t="str">
            <v>DSHS</v>
          </cell>
          <cell r="C1455" t="str">
            <v>Roof Repairs &amp; Replacements</v>
          </cell>
          <cell r="D1455">
            <v>400</v>
          </cell>
          <cell r="E1455">
            <v>400</v>
          </cell>
          <cell r="F1455">
            <v>400</v>
          </cell>
          <cell r="G1455" t="str">
            <v>Other</v>
          </cell>
          <cell r="H1455">
            <v>8</v>
          </cell>
          <cell r="I1455" t="str">
            <v>7660</v>
          </cell>
          <cell r="J1455" t="str">
            <v>El Paso Psychiatric Center</v>
          </cell>
        </row>
        <row r="1456">
          <cell r="A1456" t="str">
            <v>14-008-EPC</v>
          </cell>
          <cell r="B1456" t="str">
            <v>DSHS</v>
          </cell>
          <cell r="C1456" t="str">
            <v>Roof Repairs &amp; Replacements</v>
          </cell>
          <cell r="D1456">
            <v>0</v>
          </cell>
          <cell r="E1456">
            <v>0</v>
          </cell>
          <cell r="F1456">
            <v>0</v>
          </cell>
          <cell r="G1456" t="str">
            <v>Contingency</v>
          </cell>
          <cell r="H1456">
            <v>9</v>
          </cell>
          <cell r="I1456" t="str">
            <v>7660</v>
          </cell>
          <cell r="J1456" t="str">
            <v>El Paso Psychiatric Center</v>
          </cell>
        </row>
        <row r="1457">
          <cell r="A1457" t="str">
            <v>14-008-EPC</v>
          </cell>
          <cell r="B1457" t="str">
            <v>DSHS</v>
          </cell>
          <cell r="C1457" t="str">
            <v>Roof Repairs &amp; Replacements</v>
          </cell>
          <cell r="D1457">
            <v>297745</v>
          </cell>
          <cell r="E1457">
            <v>297745</v>
          </cell>
          <cell r="F1457">
            <v>297745</v>
          </cell>
          <cell r="G1457" t="str">
            <v>Construction</v>
          </cell>
          <cell r="H1457">
            <v>1</v>
          </cell>
          <cell r="I1457" t="str">
            <v>GR15</v>
          </cell>
          <cell r="J1457" t="str">
            <v>El Paso Psychiatric Center</v>
          </cell>
        </row>
        <row r="1458">
          <cell r="A1458" t="str">
            <v>14-008-EPC</v>
          </cell>
          <cell r="B1458" t="str">
            <v>DSHS</v>
          </cell>
          <cell r="C1458" t="str">
            <v>Roof Repairs &amp; Replacements</v>
          </cell>
          <cell r="D1458">
            <v>17756.900000000001</v>
          </cell>
          <cell r="E1458">
            <v>17756.900000000001</v>
          </cell>
          <cell r="F1458">
            <v>17756.900000000001</v>
          </cell>
          <cell r="G1458" t="str">
            <v>Arch. &amp; Eng.</v>
          </cell>
          <cell r="H1458">
            <v>2</v>
          </cell>
          <cell r="I1458" t="str">
            <v>GR15</v>
          </cell>
          <cell r="J1458" t="str">
            <v>El Paso Psychiatric Center</v>
          </cell>
        </row>
        <row r="1459">
          <cell r="A1459" t="str">
            <v>14-008-EPC</v>
          </cell>
          <cell r="B1459" t="str">
            <v>DSHS</v>
          </cell>
          <cell r="C1459" t="str">
            <v>Roof Repairs &amp; Replacements</v>
          </cell>
          <cell r="D1459">
            <v>1367.72</v>
          </cell>
          <cell r="E1459">
            <v>1367.72</v>
          </cell>
          <cell r="F1459">
            <v>1367.72</v>
          </cell>
          <cell r="G1459" t="str">
            <v>Legal</v>
          </cell>
          <cell r="H1459">
            <v>5</v>
          </cell>
          <cell r="I1459" t="str">
            <v>GR15</v>
          </cell>
          <cell r="J1459" t="str">
            <v>El Paso Psychiatric Center</v>
          </cell>
        </row>
        <row r="1460">
          <cell r="A1460" t="str">
            <v>14-008-EPC</v>
          </cell>
          <cell r="B1460" t="str">
            <v>DSHS</v>
          </cell>
          <cell r="C1460" t="str">
            <v>Roof Repairs &amp; Replacements</v>
          </cell>
          <cell r="D1460">
            <v>0</v>
          </cell>
          <cell r="E1460">
            <v>0</v>
          </cell>
          <cell r="F1460">
            <v>0</v>
          </cell>
          <cell r="G1460" t="str">
            <v>Other</v>
          </cell>
          <cell r="H1460">
            <v>8</v>
          </cell>
          <cell r="I1460" t="str">
            <v>GR15</v>
          </cell>
          <cell r="J1460" t="str">
            <v>El Paso Psychiatric Center</v>
          </cell>
        </row>
        <row r="1461">
          <cell r="A1461" t="str">
            <v>14-007-EPC</v>
          </cell>
          <cell r="B1461" t="str">
            <v>DSHS</v>
          </cell>
          <cell r="C1461" t="str">
            <v>Automatic Entrance Doors Replacement</v>
          </cell>
          <cell r="D1461">
            <v>28211.1</v>
          </cell>
          <cell r="E1461">
            <v>28211.1</v>
          </cell>
          <cell r="F1461">
            <v>28211.1</v>
          </cell>
          <cell r="G1461" t="str">
            <v>Construction</v>
          </cell>
          <cell r="H1461">
            <v>1</v>
          </cell>
          <cell r="I1461" t="str">
            <v>GR15</v>
          </cell>
          <cell r="J1461" t="str">
            <v>El Paso Psychiatric Center</v>
          </cell>
        </row>
        <row r="1462">
          <cell r="A1462" t="str">
            <v>14-007-EPC</v>
          </cell>
          <cell r="B1462" t="str">
            <v>DSHS</v>
          </cell>
          <cell r="C1462" t="str">
            <v>Automatic Entrance Doors Replacement</v>
          </cell>
          <cell r="D1462">
            <v>1500</v>
          </cell>
          <cell r="E1462">
            <v>1500</v>
          </cell>
          <cell r="F1462">
            <v>1500</v>
          </cell>
          <cell r="G1462" t="str">
            <v>Agency Admin.</v>
          </cell>
          <cell r="H1462">
            <v>6</v>
          </cell>
          <cell r="I1462" t="str">
            <v>GR15</v>
          </cell>
          <cell r="J1462" t="str">
            <v>El Paso Psychiatric Center</v>
          </cell>
        </row>
        <row r="1463">
          <cell r="A1463" t="str">
            <v>14-007-EPC</v>
          </cell>
          <cell r="B1463" t="str">
            <v>DSHS</v>
          </cell>
          <cell r="C1463" t="str">
            <v>Automatic Entrance Doors Replacement</v>
          </cell>
          <cell r="D1463">
            <v>0</v>
          </cell>
          <cell r="E1463">
            <v>0</v>
          </cell>
          <cell r="F1463">
            <v>0</v>
          </cell>
          <cell r="G1463" t="str">
            <v>Contingency</v>
          </cell>
          <cell r="H1463">
            <v>9</v>
          </cell>
          <cell r="I1463" t="str">
            <v>GR15</v>
          </cell>
          <cell r="J1463" t="str">
            <v>El Paso Psychiatric Center</v>
          </cell>
        </row>
        <row r="1464">
          <cell r="A1464" t="str">
            <v>14-006-BSH</v>
          </cell>
          <cell r="B1464" t="str">
            <v>DSHS</v>
          </cell>
          <cell r="C1464" t="str">
            <v>Replace/Repair Roofs</v>
          </cell>
          <cell r="D1464">
            <v>0</v>
          </cell>
          <cell r="E1464">
            <v>0</v>
          </cell>
          <cell r="F1464">
            <v>0</v>
          </cell>
          <cell r="G1464" t="str">
            <v>Construction</v>
          </cell>
          <cell r="H1464">
            <v>1</v>
          </cell>
          <cell r="I1464" t="str">
            <v>7215</v>
          </cell>
          <cell r="J1464" t="str">
            <v>Big Spring State Hospital</v>
          </cell>
        </row>
        <row r="1465">
          <cell r="A1465" t="str">
            <v>14-006-BSH</v>
          </cell>
          <cell r="B1465" t="str">
            <v>DSHS</v>
          </cell>
          <cell r="C1465" t="str">
            <v>Replace/Repair Roofs</v>
          </cell>
          <cell r="D1465">
            <v>420742.34</v>
          </cell>
          <cell r="E1465">
            <v>420742.34</v>
          </cell>
          <cell r="F1465">
            <v>420742.34</v>
          </cell>
          <cell r="G1465" t="str">
            <v>Construction</v>
          </cell>
          <cell r="H1465">
            <v>1</v>
          </cell>
          <cell r="I1465" t="str">
            <v>7660</v>
          </cell>
          <cell r="J1465" t="str">
            <v>Big Spring State Hospital</v>
          </cell>
        </row>
        <row r="1466">
          <cell r="A1466" t="str">
            <v>14-006-BSH</v>
          </cell>
          <cell r="B1466" t="str">
            <v>DSHS</v>
          </cell>
          <cell r="C1466" t="str">
            <v>Replace/Repair Roofs</v>
          </cell>
          <cell r="D1466">
            <v>19720.14</v>
          </cell>
          <cell r="E1466">
            <v>19720.14</v>
          </cell>
          <cell r="F1466">
            <v>19720.14</v>
          </cell>
          <cell r="G1466" t="str">
            <v>Arch. &amp; Eng.</v>
          </cell>
          <cell r="H1466">
            <v>2</v>
          </cell>
          <cell r="I1466" t="str">
            <v>7660</v>
          </cell>
          <cell r="J1466" t="str">
            <v>Big Spring State Hospital</v>
          </cell>
        </row>
        <row r="1467">
          <cell r="A1467" t="str">
            <v>14-006-BSH</v>
          </cell>
          <cell r="B1467" t="str">
            <v>DSHS</v>
          </cell>
          <cell r="C1467" t="str">
            <v>Replace/Repair Roofs</v>
          </cell>
          <cell r="D1467">
            <v>2144.1799999999998</v>
          </cell>
          <cell r="E1467">
            <v>2144.1799999999998</v>
          </cell>
          <cell r="F1467">
            <v>2144.1799999999998</v>
          </cell>
          <cell r="G1467" t="str">
            <v>Legal</v>
          </cell>
          <cell r="H1467">
            <v>5</v>
          </cell>
          <cell r="I1467" t="str">
            <v>7660</v>
          </cell>
          <cell r="J1467" t="str">
            <v>Big Spring State Hospital</v>
          </cell>
        </row>
        <row r="1468">
          <cell r="A1468" t="str">
            <v>14-006-BSH</v>
          </cell>
          <cell r="B1468" t="str">
            <v>DSHS</v>
          </cell>
          <cell r="C1468" t="str">
            <v>Replace/Repair Roofs</v>
          </cell>
          <cell r="D1468">
            <v>0</v>
          </cell>
          <cell r="E1468">
            <v>0</v>
          </cell>
          <cell r="F1468">
            <v>0</v>
          </cell>
          <cell r="G1468" t="str">
            <v>Agency Admin.</v>
          </cell>
          <cell r="H1468">
            <v>6</v>
          </cell>
          <cell r="I1468" t="str">
            <v>7660</v>
          </cell>
          <cell r="J1468" t="str">
            <v>Big Spring State Hospital</v>
          </cell>
        </row>
        <row r="1469">
          <cell r="A1469" t="str">
            <v>14-006-BSH</v>
          </cell>
          <cell r="B1469" t="str">
            <v>DSHS</v>
          </cell>
          <cell r="C1469" t="str">
            <v>Replace/Repair Roofs</v>
          </cell>
          <cell r="D1469">
            <v>0</v>
          </cell>
          <cell r="E1469">
            <v>0</v>
          </cell>
          <cell r="F1469">
            <v>0</v>
          </cell>
          <cell r="G1469" t="str">
            <v>Furniture &amp; Equipment</v>
          </cell>
          <cell r="H1469">
            <v>7</v>
          </cell>
          <cell r="I1469" t="str">
            <v>7660</v>
          </cell>
          <cell r="J1469" t="str">
            <v>Big Spring State Hospital</v>
          </cell>
        </row>
        <row r="1470">
          <cell r="A1470" t="str">
            <v>14-006-BSH</v>
          </cell>
          <cell r="B1470" t="str">
            <v>DSHS</v>
          </cell>
          <cell r="C1470" t="str">
            <v>Replace/Repair Roofs</v>
          </cell>
          <cell r="D1470">
            <v>20434.02</v>
          </cell>
          <cell r="E1470">
            <v>20434.02</v>
          </cell>
          <cell r="F1470">
            <v>20434.02</v>
          </cell>
          <cell r="G1470" t="str">
            <v>Other</v>
          </cell>
          <cell r="H1470">
            <v>8</v>
          </cell>
          <cell r="I1470" t="str">
            <v>7660</v>
          </cell>
          <cell r="J1470" t="str">
            <v>Big Spring State Hospital</v>
          </cell>
        </row>
        <row r="1471">
          <cell r="A1471" t="str">
            <v>14-006-BSH</v>
          </cell>
          <cell r="B1471" t="str">
            <v>DSHS</v>
          </cell>
          <cell r="C1471" t="str">
            <v>Replace/Repair Roofs</v>
          </cell>
          <cell r="D1471">
            <v>0</v>
          </cell>
          <cell r="E1471">
            <v>0</v>
          </cell>
          <cell r="F1471">
            <v>0</v>
          </cell>
          <cell r="G1471" t="str">
            <v>Contingency</v>
          </cell>
          <cell r="H1471">
            <v>9</v>
          </cell>
          <cell r="I1471" t="str">
            <v>7660</v>
          </cell>
          <cell r="J1471" t="str">
            <v>Big Spring State Hospital</v>
          </cell>
        </row>
        <row r="1472">
          <cell r="A1472" t="str">
            <v>14-006-BSH</v>
          </cell>
          <cell r="B1472" t="str">
            <v>DSHS</v>
          </cell>
          <cell r="C1472" t="str">
            <v>Replace/Repair Roofs</v>
          </cell>
          <cell r="D1472">
            <v>0</v>
          </cell>
          <cell r="E1472">
            <v>0</v>
          </cell>
          <cell r="F1472">
            <v>0</v>
          </cell>
          <cell r="G1472" t="str">
            <v>Construction</v>
          </cell>
          <cell r="H1472">
            <v>1</v>
          </cell>
          <cell r="I1472" t="str">
            <v>GR15</v>
          </cell>
          <cell r="J1472" t="str">
            <v>Big Spring State Hospital</v>
          </cell>
        </row>
        <row r="1473">
          <cell r="A1473" t="str">
            <v>14-006-BSH</v>
          </cell>
          <cell r="B1473" t="str">
            <v>DSHS</v>
          </cell>
          <cell r="C1473" t="str">
            <v>Replace/Repair Roofs</v>
          </cell>
          <cell r="D1473">
            <v>33494.1</v>
          </cell>
          <cell r="E1473">
            <v>33494.1</v>
          </cell>
          <cell r="F1473">
            <v>33494.1</v>
          </cell>
          <cell r="G1473" t="str">
            <v>Arch. &amp; Eng.</v>
          </cell>
          <cell r="H1473">
            <v>2</v>
          </cell>
          <cell r="I1473" t="str">
            <v>GR15</v>
          </cell>
          <cell r="J1473" t="str">
            <v>Big Spring State Hospital</v>
          </cell>
        </row>
        <row r="1474">
          <cell r="A1474" t="str">
            <v>14-006-BSH</v>
          </cell>
          <cell r="B1474" t="str">
            <v>DSHS</v>
          </cell>
          <cell r="C1474" t="str">
            <v>Replace/Repair Roofs</v>
          </cell>
          <cell r="D1474">
            <v>0</v>
          </cell>
          <cell r="E1474">
            <v>0</v>
          </cell>
          <cell r="F1474">
            <v>0</v>
          </cell>
          <cell r="G1474" t="str">
            <v>Legal</v>
          </cell>
          <cell r="H1474">
            <v>5</v>
          </cell>
          <cell r="I1474" t="str">
            <v>GR15</v>
          </cell>
          <cell r="J1474" t="str">
            <v>Big Spring State Hospital</v>
          </cell>
        </row>
        <row r="1475">
          <cell r="A1475" t="str">
            <v>14-006-BSH</v>
          </cell>
          <cell r="B1475" t="str">
            <v>DSHS</v>
          </cell>
          <cell r="C1475" t="str">
            <v>Replace/Repair Roofs</v>
          </cell>
          <cell r="D1475">
            <v>0</v>
          </cell>
          <cell r="E1475">
            <v>0</v>
          </cell>
          <cell r="F1475">
            <v>0</v>
          </cell>
          <cell r="G1475" t="str">
            <v>Furniture &amp; Equipment</v>
          </cell>
          <cell r="H1475">
            <v>7</v>
          </cell>
          <cell r="I1475" t="str">
            <v>GR15</v>
          </cell>
          <cell r="J1475" t="str">
            <v>Big Spring State Hospital</v>
          </cell>
        </row>
        <row r="1476">
          <cell r="A1476" t="str">
            <v>14-006-BSH</v>
          </cell>
          <cell r="B1476" t="str">
            <v>DSHS</v>
          </cell>
          <cell r="C1476" t="str">
            <v>Replace/Repair Roofs</v>
          </cell>
          <cell r="D1476">
            <v>0</v>
          </cell>
          <cell r="E1476">
            <v>0</v>
          </cell>
          <cell r="F1476">
            <v>0</v>
          </cell>
          <cell r="G1476" t="str">
            <v>Other</v>
          </cell>
          <cell r="H1476">
            <v>8</v>
          </cell>
          <cell r="I1476" t="str">
            <v>GR15</v>
          </cell>
          <cell r="J1476" t="str">
            <v>Big Spring State Hospital</v>
          </cell>
        </row>
        <row r="1477">
          <cell r="A1477" t="str">
            <v>14-006-BSH</v>
          </cell>
          <cell r="B1477" t="str">
            <v>DSHS</v>
          </cell>
          <cell r="C1477" t="str">
            <v>Replace/Repair Roofs</v>
          </cell>
          <cell r="D1477">
            <v>26130.41</v>
          </cell>
          <cell r="E1477">
            <v>26130.41</v>
          </cell>
          <cell r="F1477">
            <v>26130.41</v>
          </cell>
          <cell r="G1477" t="str">
            <v>Agency Admin.</v>
          </cell>
          <cell r="H1477">
            <v>6</v>
          </cell>
          <cell r="I1477" t="str">
            <v>GR17</v>
          </cell>
          <cell r="J1477" t="str">
            <v>Big Spring State Hospital</v>
          </cell>
        </row>
        <row r="1478">
          <cell r="A1478" t="str">
            <v>14-006-BSH</v>
          </cell>
          <cell r="B1478" t="str">
            <v>DSHS</v>
          </cell>
          <cell r="C1478" t="str">
            <v>Replace/Repair Roofs</v>
          </cell>
          <cell r="D1478">
            <v>0</v>
          </cell>
          <cell r="E1478">
            <v>0</v>
          </cell>
          <cell r="F1478">
            <v>0</v>
          </cell>
          <cell r="G1478" t="str">
            <v>Construction</v>
          </cell>
          <cell r="H1478">
            <v>1</v>
          </cell>
          <cell r="I1478" t="str">
            <v>SCH02</v>
          </cell>
          <cell r="J1478" t="str">
            <v>Big Spring State Hospital</v>
          </cell>
        </row>
        <row r="1479">
          <cell r="A1479" t="str">
            <v>14-005-BSH</v>
          </cell>
          <cell r="B1479" t="str">
            <v>DSHS</v>
          </cell>
          <cell r="C1479" t="str">
            <v>Air Conditioning System Replacement Bldg. 503</v>
          </cell>
          <cell r="D1479">
            <v>496843</v>
          </cell>
          <cell r="E1479">
            <v>451843</v>
          </cell>
          <cell r="F1479">
            <v>366932.7</v>
          </cell>
          <cell r="G1479" t="str">
            <v>Construction</v>
          </cell>
          <cell r="H1479">
            <v>1</v>
          </cell>
          <cell r="I1479" t="str">
            <v>7660</v>
          </cell>
          <cell r="J1479" t="str">
            <v>Big Spring State Hospital</v>
          </cell>
        </row>
        <row r="1480">
          <cell r="A1480" t="str">
            <v>14-005-BSH</v>
          </cell>
          <cell r="B1480" t="str">
            <v>DSHS</v>
          </cell>
          <cell r="C1480" t="str">
            <v>Air Conditioning System Replacement Bldg. 503</v>
          </cell>
          <cell r="D1480">
            <v>21380</v>
          </cell>
          <cell r="E1480">
            <v>17880</v>
          </cell>
          <cell r="F1480">
            <v>17880</v>
          </cell>
          <cell r="G1480" t="str">
            <v>Arch. &amp; Eng.</v>
          </cell>
          <cell r="H1480">
            <v>2</v>
          </cell>
          <cell r="I1480" t="str">
            <v>7660</v>
          </cell>
          <cell r="J1480" t="str">
            <v>Big Spring State Hospital</v>
          </cell>
        </row>
        <row r="1481">
          <cell r="A1481" t="str">
            <v>14-005-BSH</v>
          </cell>
          <cell r="B1481" t="str">
            <v>DSHS</v>
          </cell>
          <cell r="C1481" t="str">
            <v>Air Conditioning System Replacement Bldg. 503</v>
          </cell>
          <cell r="D1481">
            <v>2219.5</v>
          </cell>
          <cell r="E1481">
            <v>2219.5</v>
          </cell>
          <cell r="F1481">
            <v>2219.5</v>
          </cell>
          <cell r="G1481" t="str">
            <v>Legal</v>
          </cell>
          <cell r="H1481">
            <v>5</v>
          </cell>
          <cell r="I1481" t="str">
            <v>7660</v>
          </cell>
          <cell r="J1481" t="str">
            <v>Big Spring State Hospital</v>
          </cell>
        </row>
        <row r="1482">
          <cell r="A1482" t="str">
            <v>14-005-BSH</v>
          </cell>
          <cell r="B1482" t="str">
            <v>DSHS</v>
          </cell>
          <cell r="C1482" t="str">
            <v>Air Conditioning System Replacement Bldg. 503</v>
          </cell>
          <cell r="D1482">
            <v>0</v>
          </cell>
          <cell r="E1482">
            <v>0</v>
          </cell>
          <cell r="F1482">
            <v>0</v>
          </cell>
          <cell r="G1482" t="str">
            <v>Agency Admin.</v>
          </cell>
          <cell r="H1482">
            <v>6</v>
          </cell>
          <cell r="I1482" t="str">
            <v>7660</v>
          </cell>
          <cell r="J1482" t="str">
            <v>Big Spring State Hospital</v>
          </cell>
        </row>
        <row r="1483">
          <cell r="A1483" t="str">
            <v>14-005-BSH</v>
          </cell>
          <cell r="B1483" t="str">
            <v>DSHS</v>
          </cell>
          <cell r="C1483" t="str">
            <v>Air Conditioning System Replacement Bldg. 503</v>
          </cell>
          <cell r="D1483">
            <v>93020</v>
          </cell>
          <cell r="E1483">
            <v>5610</v>
          </cell>
          <cell r="F1483">
            <v>5610</v>
          </cell>
          <cell r="G1483" t="str">
            <v>Other</v>
          </cell>
          <cell r="H1483">
            <v>8</v>
          </cell>
          <cell r="I1483" t="str">
            <v>7660</v>
          </cell>
          <cell r="J1483" t="str">
            <v>Big Spring State Hospital</v>
          </cell>
        </row>
        <row r="1484">
          <cell r="A1484" t="str">
            <v>14-005-BSH</v>
          </cell>
          <cell r="B1484" t="str">
            <v>DSHS</v>
          </cell>
          <cell r="C1484" t="str">
            <v>Air Conditioning System Replacement Bldg. 503</v>
          </cell>
          <cell r="D1484">
            <v>5542.12</v>
          </cell>
          <cell r="E1484">
            <v>0</v>
          </cell>
          <cell r="F1484">
            <v>0</v>
          </cell>
          <cell r="G1484" t="str">
            <v>Contingency</v>
          </cell>
          <cell r="H1484">
            <v>9</v>
          </cell>
          <cell r="I1484" t="str">
            <v>7660</v>
          </cell>
          <cell r="J1484" t="str">
            <v>Big Spring State Hospital</v>
          </cell>
        </row>
        <row r="1485">
          <cell r="A1485" t="str">
            <v>14-005-BSH</v>
          </cell>
          <cell r="B1485" t="str">
            <v>HHSC</v>
          </cell>
          <cell r="C1485" t="str">
            <v>Air Conditioning System Replacement Bldg. 503</v>
          </cell>
          <cell r="D1485">
            <v>4788</v>
          </cell>
          <cell r="E1485">
            <v>4788</v>
          </cell>
          <cell r="F1485">
            <v>2111.41</v>
          </cell>
          <cell r="G1485" t="str">
            <v>Arch. &amp; Eng.</v>
          </cell>
          <cell r="H1485">
            <v>2</v>
          </cell>
          <cell r="I1485" t="str">
            <v>ESF18B</v>
          </cell>
          <cell r="J1485" t="str">
            <v>Big Spring State Hospital</v>
          </cell>
        </row>
        <row r="1486">
          <cell r="A1486" t="str">
            <v>14-005-BSH</v>
          </cell>
          <cell r="B1486" t="str">
            <v>HHSC</v>
          </cell>
          <cell r="C1486" t="str">
            <v>Air Conditioning System Replacement Bldg. 503</v>
          </cell>
          <cell r="D1486">
            <v>0</v>
          </cell>
          <cell r="E1486">
            <v>0</v>
          </cell>
          <cell r="F1486">
            <v>0</v>
          </cell>
          <cell r="G1486" t="str">
            <v>Contingency</v>
          </cell>
          <cell r="H1486">
            <v>9</v>
          </cell>
          <cell r="I1486" t="str">
            <v>ESF18B</v>
          </cell>
          <cell r="J1486" t="str">
            <v>Big Spring State Hospital</v>
          </cell>
        </row>
        <row r="1487">
          <cell r="A1487" t="str">
            <v>14-005-BSH</v>
          </cell>
          <cell r="B1487" t="str">
            <v>DSHS</v>
          </cell>
          <cell r="C1487" t="str">
            <v>Air Conditioning System Replacement Bldg. 503</v>
          </cell>
          <cell r="D1487">
            <v>0</v>
          </cell>
          <cell r="E1487">
            <v>0</v>
          </cell>
          <cell r="F1487">
            <v>0</v>
          </cell>
          <cell r="G1487" t="str">
            <v>Construction</v>
          </cell>
          <cell r="H1487">
            <v>1</v>
          </cell>
          <cell r="I1487" t="str">
            <v>GR15</v>
          </cell>
          <cell r="J1487" t="str">
            <v>Big Spring State Hospital</v>
          </cell>
        </row>
        <row r="1488">
          <cell r="A1488" t="str">
            <v>14-005-BSH</v>
          </cell>
          <cell r="B1488" t="str">
            <v>DSHS</v>
          </cell>
          <cell r="C1488" t="str">
            <v>Air Conditioning System Replacement Bldg. 503</v>
          </cell>
          <cell r="D1488">
            <v>30000</v>
          </cell>
          <cell r="E1488">
            <v>30000</v>
          </cell>
          <cell r="F1488">
            <v>30000</v>
          </cell>
          <cell r="G1488" t="str">
            <v>Arch. &amp; Eng.</v>
          </cell>
          <cell r="H1488">
            <v>2</v>
          </cell>
          <cell r="I1488" t="str">
            <v>GR15</v>
          </cell>
          <cell r="J1488" t="str">
            <v>Big Spring State Hospital</v>
          </cell>
        </row>
        <row r="1489">
          <cell r="A1489" t="str">
            <v>14-005-BSH</v>
          </cell>
          <cell r="B1489" t="str">
            <v>DSHS</v>
          </cell>
          <cell r="C1489" t="str">
            <v>Air Conditioning System Replacement Bldg. 503</v>
          </cell>
          <cell r="D1489">
            <v>0</v>
          </cell>
          <cell r="E1489">
            <v>0</v>
          </cell>
          <cell r="F1489">
            <v>0</v>
          </cell>
          <cell r="G1489" t="str">
            <v>Legal</v>
          </cell>
          <cell r="H1489">
            <v>5</v>
          </cell>
          <cell r="I1489" t="str">
            <v>GR15</v>
          </cell>
          <cell r="J1489" t="str">
            <v>Big Spring State Hospital</v>
          </cell>
        </row>
        <row r="1490">
          <cell r="A1490" t="str">
            <v>14-005-BSH</v>
          </cell>
          <cell r="B1490" t="str">
            <v>DSHS</v>
          </cell>
          <cell r="C1490" t="str">
            <v>Air Conditioning System Replacement Bldg. 503</v>
          </cell>
          <cell r="D1490">
            <v>0</v>
          </cell>
          <cell r="E1490">
            <v>0</v>
          </cell>
          <cell r="F1490">
            <v>0</v>
          </cell>
          <cell r="G1490" t="str">
            <v>Agency Admin.</v>
          </cell>
          <cell r="H1490">
            <v>6</v>
          </cell>
          <cell r="I1490" t="str">
            <v>GR15</v>
          </cell>
          <cell r="J1490" t="str">
            <v>Big Spring State Hospital</v>
          </cell>
        </row>
        <row r="1491">
          <cell r="A1491" t="str">
            <v>14-005-BSH</v>
          </cell>
          <cell r="B1491" t="str">
            <v>DSHS</v>
          </cell>
          <cell r="C1491" t="str">
            <v>Air Conditioning System Replacement Bldg. 503</v>
          </cell>
          <cell r="D1491">
            <v>0</v>
          </cell>
          <cell r="E1491">
            <v>0</v>
          </cell>
          <cell r="F1491">
            <v>0</v>
          </cell>
          <cell r="G1491" t="str">
            <v>Other</v>
          </cell>
          <cell r="H1491">
            <v>8</v>
          </cell>
          <cell r="I1491" t="str">
            <v>GR15</v>
          </cell>
          <cell r="J1491" t="str">
            <v>Big Spring State Hospital</v>
          </cell>
        </row>
        <row r="1492">
          <cell r="A1492" t="str">
            <v>14-005-BSH</v>
          </cell>
          <cell r="B1492" t="str">
            <v>DSHS</v>
          </cell>
          <cell r="C1492" t="str">
            <v>Air Conditioning System Replacement Bldg. 503</v>
          </cell>
          <cell r="D1492">
            <v>0</v>
          </cell>
          <cell r="E1492">
            <v>0</v>
          </cell>
          <cell r="F1492">
            <v>0</v>
          </cell>
          <cell r="G1492" t="str">
            <v>Contingency</v>
          </cell>
          <cell r="H1492">
            <v>9</v>
          </cell>
          <cell r="I1492" t="str">
            <v>GR15</v>
          </cell>
          <cell r="J1492" t="str">
            <v>Big Spring State Hospital</v>
          </cell>
        </row>
        <row r="1493">
          <cell r="A1493" t="str">
            <v>14-004-BSH</v>
          </cell>
          <cell r="B1493" t="str">
            <v>DSHS</v>
          </cell>
          <cell r="C1493" t="str">
            <v>Medium Voltage Switchgear Replacement</v>
          </cell>
          <cell r="D1493">
            <v>0</v>
          </cell>
          <cell r="E1493">
            <v>0</v>
          </cell>
          <cell r="F1493">
            <v>0</v>
          </cell>
          <cell r="G1493" t="str">
            <v>Construction</v>
          </cell>
          <cell r="H1493">
            <v>1</v>
          </cell>
          <cell r="I1493" t="str">
            <v>7660</v>
          </cell>
          <cell r="J1493" t="str">
            <v>Big Spring State Hospital</v>
          </cell>
        </row>
        <row r="1494">
          <cell r="A1494" t="str">
            <v>14-004-BSH</v>
          </cell>
          <cell r="B1494" t="str">
            <v>DSHS</v>
          </cell>
          <cell r="C1494" t="str">
            <v>Medium Voltage Switchgear Replacement</v>
          </cell>
          <cell r="D1494">
            <v>16221.9</v>
          </cell>
          <cell r="E1494">
            <v>16221.9</v>
          </cell>
          <cell r="F1494">
            <v>16221.9</v>
          </cell>
          <cell r="G1494" t="str">
            <v>Arch. &amp; Eng.</v>
          </cell>
          <cell r="H1494">
            <v>2</v>
          </cell>
          <cell r="I1494" t="str">
            <v>7660</v>
          </cell>
          <cell r="J1494" t="str">
            <v>Big Spring State Hospital</v>
          </cell>
        </row>
        <row r="1495">
          <cell r="A1495" t="str">
            <v>14-004-BSH</v>
          </cell>
          <cell r="B1495" t="str">
            <v>DSHS</v>
          </cell>
          <cell r="C1495" t="str">
            <v>Medium Voltage Switchgear Replacement</v>
          </cell>
          <cell r="D1495">
            <v>652.96</v>
          </cell>
          <cell r="E1495">
            <v>652.96</v>
          </cell>
          <cell r="F1495">
            <v>652.96</v>
          </cell>
          <cell r="G1495" t="str">
            <v>Legal</v>
          </cell>
          <cell r="H1495">
            <v>5</v>
          </cell>
          <cell r="I1495" t="str">
            <v>7660</v>
          </cell>
          <cell r="J1495" t="str">
            <v>Big Spring State Hospital</v>
          </cell>
        </row>
        <row r="1496">
          <cell r="A1496" t="str">
            <v>14-004-BSH</v>
          </cell>
          <cell r="B1496" t="str">
            <v>DSHS</v>
          </cell>
          <cell r="C1496" t="str">
            <v>Medium Voltage Switchgear Replacement</v>
          </cell>
          <cell r="D1496">
            <v>335.08</v>
          </cell>
          <cell r="E1496">
            <v>335.08</v>
          </cell>
          <cell r="F1496">
            <v>335.08</v>
          </cell>
          <cell r="G1496" t="str">
            <v>Agency Admin.</v>
          </cell>
          <cell r="H1496">
            <v>6</v>
          </cell>
          <cell r="I1496" t="str">
            <v>7660</v>
          </cell>
          <cell r="J1496" t="str">
            <v>Big Spring State Hospital</v>
          </cell>
        </row>
        <row r="1497">
          <cell r="A1497" t="str">
            <v>14-004-BSH</v>
          </cell>
          <cell r="B1497" t="str">
            <v>DSHS</v>
          </cell>
          <cell r="C1497" t="str">
            <v>Medium Voltage Switchgear Replacement</v>
          </cell>
          <cell r="D1497">
            <v>0</v>
          </cell>
          <cell r="E1497">
            <v>0</v>
          </cell>
          <cell r="F1497">
            <v>0</v>
          </cell>
          <cell r="G1497" t="str">
            <v>Contingency</v>
          </cell>
          <cell r="H1497">
            <v>9</v>
          </cell>
          <cell r="I1497" t="str">
            <v>7660</v>
          </cell>
          <cell r="J1497" t="str">
            <v>Big Spring State Hospital</v>
          </cell>
        </row>
        <row r="1498">
          <cell r="A1498" t="str">
            <v>14-004-BSH</v>
          </cell>
          <cell r="B1498" t="str">
            <v>DSHS</v>
          </cell>
          <cell r="C1498" t="str">
            <v>Medium Voltage Switchgear Replacement</v>
          </cell>
          <cell r="D1498">
            <v>384678.02</v>
          </cell>
          <cell r="E1498">
            <v>384678.02</v>
          </cell>
          <cell r="F1498">
            <v>384678.02</v>
          </cell>
          <cell r="G1498" t="str">
            <v>Construction</v>
          </cell>
          <cell r="H1498">
            <v>1</v>
          </cell>
          <cell r="I1498" t="str">
            <v>GR15</v>
          </cell>
          <cell r="J1498" t="str">
            <v>Big Spring State Hospital</v>
          </cell>
        </row>
        <row r="1499">
          <cell r="A1499" t="str">
            <v>14-004-BSH</v>
          </cell>
          <cell r="B1499" t="str">
            <v>DSHS</v>
          </cell>
          <cell r="C1499" t="str">
            <v>Medium Voltage Switchgear Replacement</v>
          </cell>
          <cell r="D1499">
            <v>22245.9</v>
          </cell>
          <cell r="E1499">
            <v>22245.9</v>
          </cell>
          <cell r="F1499">
            <v>22245.9</v>
          </cell>
          <cell r="G1499" t="str">
            <v>Arch. &amp; Eng.</v>
          </cell>
          <cell r="H1499">
            <v>2</v>
          </cell>
          <cell r="I1499" t="str">
            <v>GR15</v>
          </cell>
          <cell r="J1499" t="str">
            <v>Big Spring State Hospital</v>
          </cell>
        </row>
        <row r="1500">
          <cell r="A1500" t="str">
            <v>14-004-BSH</v>
          </cell>
          <cell r="B1500" t="str">
            <v>DSHS</v>
          </cell>
          <cell r="C1500" t="str">
            <v>Medium Voltage Switchgear Replacement</v>
          </cell>
          <cell r="D1500">
            <v>567.66</v>
          </cell>
          <cell r="E1500">
            <v>567.66</v>
          </cell>
          <cell r="F1500">
            <v>567.66</v>
          </cell>
          <cell r="G1500" t="str">
            <v>Legal</v>
          </cell>
          <cell r="H1500">
            <v>5</v>
          </cell>
          <cell r="I1500" t="str">
            <v>GR15</v>
          </cell>
          <cell r="J1500" t="str">
            <v>Big Spring State Hospital</v>
          </cell>
        </row>
        <row r="1501">
          <cell r="A1501" t="str">
            <v>14-004-BSH</v>
          </cell>
          <cell r="B1501" t="str">
            <v>DSHS</v>
          </cell>
          <cell r="C1501" t="str">
            <v>Medium Voltage Switchgear Replacement</v>
          </cell>
          <cell r="D1501">
            <v>22000</v>
          </cell>
          <cell r="E1501">
            <v>22000</v>
          </cell>
          <cell r="F1501">
            <v>22000</v>
          </cell>
          <cell r="G1501" t="str">
            <v>Agency Admin.</v>
          </cell>
          <cell r="H1501">
            <v>6</v>
          </cell>
          <cell r="I1501" t="str">
            <v>GR15</v>
          </cell>
          <cell r="J1501" t="str">
            <v>Big Spring State Hospital</v>
          </cell>
        </row>
        <row r="1502">
          <cell r="A1502" t="str">
            <v>14-004-BSH</v>
          </cell>
          <cell r="B1502" t="str">
            <v>DSHS</v>
          </cell>
          <cell r="C1502" t="str">
            <v>Medium Voltage Switchgear Replacement</v>
          </cell>
          <cell r="D1502">
            <v>0</v>
          </cell>
          <cell r="E1502">
            <v>0</v>
          </cell>
          <cell r="F1502">
            <v>0</v>
          </cell>
          <cell r="G1502" t="str">
            <v>Contingency</v>
          </cell>
          <cell r="H1502">
            <v>9</v>
          </cell>
          <cell r="I1502" t="str">
            <v>GR15</v>
          </cell>
          <cell r="J1502" t="str">
            <v>Big Spring State Hospital</v>
          </cell>
        </row>
        <row r="1503">
          <cell r="A1503" t="str">
            <v>14-003-BSH</v>
          </cell>
          <cell r="B1503" t="str">
            <v>DSHS</v>
          </cell>
          <cell r="C1503" t="str">
            <v>Suicide Prevention Renovations</v>
          </cell>
          <cell r="D1503">
            <v>4399.3599999999997</v>
          </cell>
          <cell r="E1503">
            <v>4399.3599999999997</v>
          </cell>
          <cell r="F1503">
            <v>4399.3599999999997</v>
          </cell>
          <cell r="G1503" t="str">
            <v>Construction</v>
          </cell>
          <cell r="H1503">
            <v>1</v>
          </cell>
          <cell r="I1503" t="str">
            <v>7660</v>
          </cell>
          <cell r="J1503" t="str">
            <v>Big Spring State Hospital</v>
          </cell>
        </row>
        <row r="1504">
          <cell r="A1504" t="str">
            <v>14-003-BSH</v>
          </cell>
          <cell r="B1504" t="str">
            <v>DSHS</v>
          </cell>
          <cell r="C1504" t="str">
            <v>Suicide Prevention Renovations</v>
          </cell>
          <cell r="D1504">
            <v>15785.13</v>
          </cell>
          <cell r="E1504">
            <v>15785.13</v>
          </cell>
          <cell r="F1504">
            <v>15785.13</v>
          </cell>
          <cell r="G1504" t="str">
            <v>Arch. &amp; Eng.</v>
          </cell>
          <cell r="H1504">
            <v>2</v>
          </cell>
          <cell r="I1504" t="str">
            <v>7660</v>
          </cell>
          <cell r="J1504" t="str">
            <v>Big Spring State Hospital</v>
          </cell>
        </row>
        <row r="1505">
          <cell r="A1505" t="str">
            <v>14-003-BSH</v>
          </cell>
          <cell r="B1505" t="str">
            <v>DSHS</v>
          </cell>
          <cell r="C1505" t="str">
            <v>Suicide Prevention Renovations</v>
          </cell>
          <cell r="D1505">
            <v>840</v>
          </cell>
          <cell r="E1505">
            <v>840</v>
          </cell>
          <cell r="F1505">
            <v>840</v>
          </cell>
          <cell r="G1505" t="str">
            <v>Legal</v>
          </cell>
          <cell r="H1505">
            <v>5</v>
          </cell>
          <cell r="I1505" t="str">
            <v>7660</v>
          </cell>
          <cell r="J1505" t="str">
            <v>Big Spring State Hospital</v>
          </cell>
        </row>
        <row r="1506">
          <cell r="A1506" t="str">
            <v>14-003-BSH</v>
          </cell>
          <cell r="B1506" t="str">
            <v>DSHS</v>
          </cell>
          <cell r="C1506" t="str">
            <v>Suicide Prevention Renovations</v>
          </cell>
          <cell r="D1506">
            <v>4752.1400000000003</v>
          </cell>
          <cell r="E1506">
            <v>4752.1400000000003</v>
          </cell>
          <cell r="F1506">
            <v>4752.1400000000003</v>
          </cell>
          <cell r="G1506" t="str">
            <v>Agency Admin.</v>
          </cell>
          <cell r="H1506">
            <v>6</v>
          </cell>
          <cell r="I1506" t="str">
            <v>7660</v>
          </cell>
          <cell r="J1506" t="str">
            <v>Big Spring State Hospital</v>
          </cell>
        </row>
        <row r="1507">
          <cell r="A1507" t="str">
            <v>14-003-BSH</v>
          </cell>
          <cell r="B1507" t="str">
            <v>DSHS</v>
          </cell>
          <cell r="C1507" t="str">
            <v>Suicide Prevention Renovations</v>
          </cell>
          <cell r="D1507">
            <v>178.44</v>
          </cell>
          <cell r="E1507">
            <v>178.44</v>
          </cell>
          <cell r="F1507">
            <v>178.44</v>
          </cell>
          <cell r="G1507" t="str">
            <v>Other</v>
          </cell>
          <cell r="H1507">
            <v>8</v>
          </cell>
          <cell r="I1507" t="str">
            <v>7660</v>
          </cell>
          <cell r="J1507" t="str">
            <v>Big Spring State Hospital</v>
          </cell>
        </row>
        <row r="1508">
          <cell r="A1508" t="str">
            <v>14-003-BSH</v>
          </cell>
          <cell r="B1508" t="str">
            <v>DSHS</v>
          </cell>
          <cell r="C1508" t="str">
            <v>Suicide Prevention Renovations</v>
          </cell>
          <cell r="D1508">
            <v>0</v>
          </cell>
          <cell r="E1508">
            <v>0</v>
          </cell>
          <cell r="F1508">
            <v>0</v>
          </cell>
          <cell r="G1508" t="str">
            <v>Contingency</v>
          </cell>
          <cell r="H1508">
            <v>9</v>
          </cell>
          <cell r="I1508" t="str">
            <v>7660</v>
          </cell>
          <cell r="J1508" t="str">
            <v>Big Spring State Hospital</v>
          </cell>
        </row>
        <row r="1509">
          <cell r="A1509" t="str">
            <v>14-003-BSH</v>
          </cell>
          <cell r="B1509" t="str">
            <v>DSHS</v>
          </cell>
          <cell r="C1509" t="str">
            <v>Suicide Prevention Renovations</v>
          </cell>
          <cell r="D1509">
            <v>412200</v>
          </cell>
          <cell r="E1509">
            <v>412200</v>
          </cell>
          <cell r="F1509">
            <v>412200</v>
          </cell>
          <cell r="G1509" t="str">
            <v>Construction</v>
          </cell>
          <cell r="H1509">
            <v>1</v>
          </cell>
          <cell r="I1509" t="str">
            <v>GR15</v>
          </cell>
          <cell r="J1509" t="str">
            <v>Big Spring State Hospital</v>
          </cell>
        </row>
        <row r="1510">
          <cell r="A1510" t="str">
            <v>14-003-BSH</v>
          </cell>
          <cell r="B1510" t="str">
            <v>DSHS</v>
          </cell>
          <cell r="C1510" t="str">
            <v>Suicide Prevention Renovations</v>
          </cell>
          <cell r="D1510">
            <v>27957.8</v>
          </cell>
          <cell r="E1510">
            <v>27957.8</v>
          </cell>
          <cell r="F1510">
            <v>27957.8</v>
          </cell>
          <cell r="G1510" t="str">
            <v>Arch. &amp; Eng.</v>
          </cell>
          <cell r="H1510">
            <v>2</v>
          </cell>
          <cell r="I1510" t="str">
            <v>GR15</v>
          </cell>
          <cell r="J1510" t="str">
            <v>Big Spring State Hospital</v>
          </cell>
        </row>
        <row r="1511">
          <cell r="A1511" t="str">
            <v>14-003-BSH</v>
          </cell>
          <cell r="B1511" t="str">
            <v>DSHS</v>
          </cell>
          <cell r="C1511" t="str">
            <v>Suicide Prevention Renovations</v>
          </cell>
          <cell r="D1511">
            <v>8000</v>
          </cell>
          <cell r="E1511">
            <v>8000</v>
          </cell>
          <cell r="F1511">
            <v>8000</v>
          </cell>
          <cell r="G1511" t="str">
            <v>Site Survey</v>
          </cell>
          <cell r="H1511">
            <v>3</v>
          </cell>
          <cell r="I1511" t="str">
            <v>GR15</v>
          </cell>
          <cell r="J1511" t="str">
            <v>Big Spring State Hospital</v>
          </cell>
        </row>
        <row r="1512">
          <cell r="A1512" t="str">
            <v>14-003-BSH</v>
          </cell>
          <cell r="B1512" t="str">
            <v>DSHS</v>
          </cell>
          <cell r="C1512" t="str">
            <v>Suicide Prevention Renovations</v>
          </cell>
          <cell r="D1512">
            <v>929.92</v>
          </cell>
          <cell r="E1512">
            <v>929.92</v>
          </cell>
          <cell r="F1512">
            <v>929.92</v>
          </cell>
          <cell r="G1512" t="str">
            <v>Legal</v>
          </cell>
          <cell r="H1512">
            <v>5</v>
          </cell>
          <cell r="I1512" t="str">
            <v>GR15</v>
          </cell>
          <cell r="J1512" t="str">
            <v>Big Spring State Hospital</v>
          </cell>
        </row>
        <row r="1513">
          <cell r="A1513" t="str">
            <v>14-003-BSH</v>
          </cell>
          <cell r="B1513" t="str">
            <v>DSHS</v>
          </cell>
          <cell r="C1513" t="str">
            <v>Suicide Prevention Renovations</v>
          </cell>
          <cell r="D1513">
            <v>20000</v>
          </cell>
          <cell r="E1513">
            <v>20000</v>
          </cell>
          <cell r="F1513">
            <v>20000</v>
          </cell>
          <cell r="G1513" t="str">
            <v>Agency Admin.</v>
          </cell>
          <cell r="H1513">
            <v>6</v>
          </cell>
          <cell r="I1513" t="str">
            <v>GR15</v>
          </cell>
          <cell r="J1513" t="str">
            <v>Big Spring State Hospital</v>
          </cell>
        </row>
        <row r="1514">
          <cell r="A1514" t="str">
            <v>14-002-ASH</v>
          </cell>
          <cell r="B1514" t="str">
            <v>DSHS</v>
          </cell>
          <cell r="C1514" t="str">
            <v>Roof Repairs &amp; Replacements</v>
          </cell>
          <cell r="D1514">
            <v>119163.11</v>
          </cell>
          <cell r="E1514">
            <v>119163.11</v>
          </cell>
          <cell r="F1514">
            <v>119163.11</v>
          </cell>
          <cell r="G1514" t="str">
            <v>Construction</v>
          </cell>
          <cell r="H1514">
            <v>1</v>
          </cell>
          <cell r="I1514" t="str">
            <v>7212</v>
          </cell>
          <cell r="J1514" t="str">
            <v>Austin State Hospital</v>
          </cell>
        </row>
        <row r="1515">
          <cell r="A1515" t="str">
            <v>14-002-ASH</v>
          </cell>
          <cell r="B1515" t="str">
            <v>DSHS</v>
          </cell>
          <cell r="C1515" t="str">
            <v>Roof Repairs &amp; Replacements</v>
          </cell>
          <cell r="D1515">
            <v>0</v>
          </cell>
          <cell r="E1515">
            <v>0</v>
          </cell>
          <cell r="F1515">
            <v>0</v>
          </cell>
          <cell r="G1515" t="str">
            <v>Agency Admin.</v>
          </cell>
          <cell r="H1515">
            <v>6</v>
          </cell>
          <cell r="I1515" t="str">
            <v>7212</v>
          </cell>
          <cell r="J1515" t="str">
            <v>Austin State Hospital</v>
          </cell>
        </row>
        <row r="1516">
          <cell r="A1516" t="str">
            <v>14-002-ASH</v>
          </cell>
          <cell r="B1516" t="str">
            <v>DSHS</v>
          </cell>
          <cell r="C1516" t="str">
            <v>Roof Repairs &amp; Replacements</v>
          </cell>
          <cell r="D1516">
            <v>7109.01</v>
          </cell>
          <cell r="E1516">
            <v>0</v>
          </cell>
          <cell r="F1516">
            <v>0</v>
          </cell>
          <cell r="G1516" t="str">
            <v>Furniture &amp; Equipment</v>
          </cell>
          <cell r="H1516">
            <v>7</v>
          </cell>
          <cell r="I1516" t="str">
            <v>7212</v>
          </cell>
          <cell r="J1516" t="str">
            <v>Austin State Hospital</v>
          </cell>
        </row>
        <row r="1517">
          <cell r="A1517" t="str">
            <v>14-002-ASH</v>
          </cell>
          <cell r="B1517" t="str">
            <v>DSHS</v>
          </cell>
          <cell r="C1517" t="str">
            <v>Roof Repairs &amp; Replacements</v>
          </cell>
          <cell r="D1517">
            <v>40798.31</v>
          </cell>
          <cell r="E1517">
            <v>40798.31</v>
          </cell>
          <cell r="F1517">
            <v>40798.31</v>
          </cell>
          <cell r="G1517" t="str">
            <v>Construction</v>
          </cell>
          <cell r="H1517">
            <v>1</v>
          </cell>
          <cell r="I1517" t="str">
            <v>7215</v>
          </cell>
          <cell r="J1517" t="str">
            <v>Austin State Hospital</v>
          </cell>
        </row>
        <row r="1518">
          <cell r="A1518" t="str">
            <v>14-002-ASH</v>
          </cell>
          <cell r="B1518" t="str">
            <v>DSHS</v>
          </cell>
          <cell r="C1518" t="str">
            <v>Roof Repairs &amp; Replacements</v>
          </cell>
          <cell r="D1518">
            <v>0</v>
          </cell>
          <cell r="E1518">
            <v>0</v>
          </cell>
          <cell r="F1518">
            <v>0</v>
          </cell>
          <cell r="G1518" t="str">
            <v>Legal</v>
          </cell>
          <cell r="H1518">
            <v>5</v>
          </cell>
          <cell r="I1518" t="str">
            <v>7215</v>
          </cell>
          <cell r="J1518" t="str">
            <v>Austin State Hospital</v>
          </cell>
        </row>
        <row r="1519">
          <cell r="A1519" t="str">
            <v>14-002-ASH</v>
          </cell>
          <cell r="B1519" t="str">
            <v>DSHS</v>
          </cell>
          <cell r="C1519" t="str">
            <v>Roof Repairs &amp; Replacements</v>
          </cell>
          <cell r="D1519">
            <v>37087.65</v>
          </cell>
          <cell r="E1519">
            <v>37087.65</v>
          </cell>
          <cell r="F1519">
            <v>37087.65</v>
          </cell>
          <cell r="G1519" t="str">
            <v>Agency Admin.</v>
          </cell>
          <cell r="H1519">
            <v>6</v>
          </cell>
          <cell r="I1519" t="str">
            <v>7215</v>
          </cell>
          <cell r="J1519" t="str">
            <v>Austin State Hospital</v>
          </cell>
        </row>
        <row r="1520">
          <cell r="A1520" t="str">
            <v>14-002-ASH</v>
          </cell>
          <cell r="B1520" t="str">
            <v>DSHS</v>
          </cell>
          <cell r="C1520" t="str">
            <v>Roof Repairs &amp; Replacements</v>
          </cell>
          <cell r="D1520">
            <v>231459.23</v>
          </cell>
          <cell r="E1520">
            <v>231459.23</v>
          </cell>
          <cell r="F1520">
            <v>231459.23</v>
          </cell>
          <cell r="G1520" t="str">
            <v>Construction</v>
          </cell>
          <cell r="H1520">
            <v>1</v>
          </cell>
          <cell r="I1520" t="str">
            <v>7660</v>
          </cell>
          <cell r="J1520" t="str">
            <v>Austin State Hospital</v>
          </cell>
        </row>
        <row r="1521">
          <cell r="A1521" t="str">
            <v>14-002-ASH</v>
          </cell>
          <cell r="B1521" t="str">
            <v>DSHS</v>
          </cell>
          <cell r="C1521" t="str">
            <v>Roof Repairs &amp; Replacements</v>
          </cell>
          <cell r="D1521">
            <v>41171.75</v>
          </cell>
          <cell r="E1521">
            <v>41171.75</v>
          </cell>
          <cell r="F1521">
            <v>41171.75</v>
          </cell>
          <cell r="G1521" t="str">
            <v>Arch. &amp; Eng.</v>
          </cell>
          <cell r="H1521">
            <v>2</v>
          </cell>
          <cell r="I1521" t="str">
            <v>7660</v>
          </cell>
          <cell r="J1521" t="str">
            <v>Austin State Hospital</v>
          </cell>
        </row>
        <row r="1522">
          <cell r="A1522" t="str">
            <v>14-002-ASH</v>
          </cell>
          <cell r="B1522" t="str">
            <v>DSHS</v>
          </cell>
          <cell r="C1522" t="str">
            <v>Roof Repairs &amp; Replacements</v>
          </cell>
          <cell r="D1522">
            <v>2077.73</v>
          </cell>
          <cell r="E1522">
            <v>2077.73</v>
          </cell>
          <cell r="F1522">
            <v>2077.73</v>
          </cell>
          <cell r="G1522" t="str">
            <v>Legal</v>
          </cell>
          <cell r="H1522">
            <v>5</v>
          </cell>
          <cell r="I1522" t="str">
            <v>7660</v>
          </cell>
          <cell r="J1522" t="str">
            <v>Austin State Hospital</v>
          </cell>
        </row>
        <row r="1523">
          <cell r="A1523" t="str">
            <v>14-002-ASH</v>
          </cell>
          <cell r="B1523" t="str">
            <v>DSHS</v>
          </cell>
          <cell r="C1523" t="str">
            <v>Roof Repairs &amp; Replacements</v>
          </cell>
          <cell r="D1523">
            <v>38500</v>
          </cell>
          <cell r="E1523">
            <v>38500</v>
          </cell>
          <cell r="F1523">
            <v>38500</v>
          </cell>
          <cell r="G1523" t="str">
            <v>Agency Admin.</v>
          </cell>
          <cell r="H1523">
            <v>6</v>
          </cell>
          <cell r="I1523" t="str">
            <v>7660</v>
          </cell>
          <cell r="J1523" t="str">
            <v>Austin State Hospital</v>
          </cell>
        </row>
        <row r="1524">
          <cell r="A1524" t="str">
            <v>14-002-ASH</v>
          </cell>
          <cell r="B1524" t="str">
            <v>DSHS</v>
          </cell>
          <cell r="C1524" t="str">
            <v>Roof Repairs &amp; Replacements</v>
          </cell>
          <cell r="D1524">
            <v>0</v>
          </cell>
          <cell r="E1524">
            <v>0</v>
          </cell>
          <cell r="F1524">
            <v>0</v>
          </cell>
          <cell r="G1524" t="str">
            <v>Furniture &amp; Equipment</v>
          </cell>
          <cell r="H1524">
            <v>7</v>
          </cell>
          <cell r="I1524" t="str">
            <v>7660</v>
          </cell>
          <cell r="J1524" t="str">
            <v>Austin State Hospital</v>
          </cell>
        </row>
        <row r="1525">
          <cell r="A1525" t="str">
            <v>14-002-ASH</v>
          </cell>
          <cell r="B1525" t="str">
            <v>DSHS</v>
          </cell>
          <cell r="C1525" t="str">
            <v>Roof Repairs &amp; Replacements</v>
          </cell>
          <cell r="D1525">
            <v>13507.87</v>
          </cell>
          <cell r="E1525">
            <v>13507.87</v>
          </cell>
          <cell r="F1525">
            <v>13507.87</v>
          </cell>
          <cell r="G1525" t="str">
            <v>Other</v>
          </cell>
          <cell r="H1525">
            <v>8</v>
          </cell>
          <cell r="I1525" t="str">
            <v>7660</v>
          </cell>
          <cell r="J1525" t="str">
            <v>Austin State Hospital</v>
          </cell>
        </row>
        <row r="1526">
          <cell r="A1526" t="str">
            <v>14-002-ASH</v>
          </cell>
          <cell r="B1526" t="str">
            <v>DSHS</v>
          </cell>
          <cell r="C1526" t="str">
            <v>Roof Repairs &amp; Replacements</v>
          </cell>
          <cell r="D1526">
            <v>0</v>
          </cell>
          <cell r="E1526">
            <v>0</v>
          </cell>
          <cell r="F1526">
            <v>0</v>
          </cell>
          <cell r="G1526" t="str">
            <v>Contingency</v>
          </cell>
          <cell r="H1526">
            <v>9</v>
          </cell>
          <cell r="I1526" t="str">
            <v>7660</v>
          </cell>
          <cell r="J1526" t="str">
            <v>Austin State Hospital</v>
          </cell>
        </row>
        <row r="1527">
          <cell r="A1527" t="str">
            <v>14-002-ASH</v>
          </cell>
          <cell r="B1527" t="str">
            <v>DSHS</v>
          </cell>
          <cell r="C1527" t="str">
            <v>Roof Repairs &amp; Replacements</v>
          </cell>
          <cell r="D1527">
            <v>0</v>
          </cell>
          <cell r="E1527">
            <v>0</v>
          </cell>
          <cell r="F1527">
            <v>0</v>
          </cell>
          <cell r="G1527" t="str">
            <v>Construction</v>
          </cell>
          <cell r="H1527">
            <v>1</v>
          </cell>
          <cell r="I1527" t="str">
            <v>GR15</v>
          </cell>
          <cell r="J1527" t="str">
            <v>Austin State Hospital</v>
          </cell>
        </row>
        <row r="1528">
          <cell r="A1528" t="str">
            <v>14-002-ASH</v>
          </cell>
          <cell r="B1528" t="str">
            <v>DSHS</v>
          </cell>
          <cell r="C1528" t="str">
            <v>Roof Repairs &amp; Replacements</v>
          </cell>
          <cell r="D1528">
            <v>61464</v>
          </cell>
          <cell r="E1528">
            <v>61464</v>
          </cell>
          <cell r="F1528">
            <v>61464</v>
          </cell>
          <cell r="G1528" t="str">
            <v>Arch. &amp; Eng.</v>
          </cell>
          <cell r="H1528">
            <v>2</v>
          </cell>
          <cell r="I1528" t="str">
            <v>GR15</v>
          </cell>
          <cell r="J1528" t="str">
            <v>Austin State Hospital</v>
          </cell>
        </row>
        <row r="1529">
          <cell r="A1529" t="str">
            <v>14-002-ASH</v>
          </cell>
          <cell r="B1529" t="str">
            <v>DSHS</v>
          </cell>
          <cell r="C1529" t="str">
            <v>Roof Repairs &amp; Replacements</v>
          </cell>
          <cell r="D1529">
            <v>2080.38</v>
          </cell>
          <cell r="E1529">
            <v>2080.38</v>
          </cell>
          <cell r="F1529">
            <v>2080.38</v>
          </cell>
          <cell r="G1529" t="str">
            <v>Legal</v>
          </cell>
          <cell r="H1529">
            <v>5</v>
          </cell>
          <cell r="I1529" t="str">
            <v>GR15</v>
          </cell>
          <cell r="J1529" t="str">
            <v>Austin State Hospital</v>
          </cell>
        </row>
        <row r="1530">
          <cell r="A1530" t="str">
            <v>14-002-ASH</v>
          </cell>
          <cell r="B1530" t="str">
            <v>DSHS</v>
          </cell>
          <cell r="C1530" t="str">
            <v>Roof Repairs &amp; Replacements</v>
          </cell>
          <cell r="D1530">
            <v>0</v>
          </cell>
          <cell r="E1530">
            <v>0</v>
          </cell>
          <cell r="F1530">
            <v>0</v>
          </cell>
          <cell r="G1530" t="str">
            <v>Other</v>
          </cell>
          <cell r="H1530">
            <v>8</v>
          </cell>
          <cell r="I1530" t="str">
            <v>GR15</v>
          </cell>
          <cell r="J1530" t="str">
            <v>Austin State Hospital</v>
          </cell>
        </row>
        <row r="1531">
          <cell r="A1531" t="str">
            <v>14-002-ASH</v>
          </cell>
          <cell r="B1531" t="str">
            <v>DSHS</v>
          </cell>
          <cell r="C1531" t="str">
            <v>Roof Repairs &amp; Replacements</v>
          </cell>
          <cell r="D1531">
            <v>775000</v>
          </cell>
          <cell r="E1531">
            <v>775000</v>
          </cell>
          <cell r="F1531">
            <v>775000</v>
          </cell>
          <cell r="G1531" t="str">
            <v>Construction</v>
          </cell>
          <cell r="H1531">
            <v>1</v>
          </cell>
          <cell r="I1531" t="str">
            <v>GR155</v>
          </cell>
          <cell r="J1531" t="str">
            <v>Austin State Hospital</v>
          </cell>
        </row>
        <row r="1532">
          <cell r="A1532" t="str">
            <v>14-002-ASH</v>
          </cell>
          <cell r="B1532" t="str">
            <v>DSHS</v>
          </cell>
          <cell r="C1532" t="str">
            <v>Roof Repairs &amp; Replacements</v>
          </cell>
          <cell r="D1532">
            <v>0</v>
          </cell>
          <cell r="E1532">
            <v>0</v>
          </cell>
          <cell r="F1532">
            <v>0</v>
          </cell>
          <cell r="G1532" t="str">
            <v>Contingency</v>
          </cell>
          <cell r="H1532">
            <v>9</v>
          </cell>
          <cell r="I1532" t="str">
            <v>GR155</v>
          </cell>
          <cell r="J1532" t="str">
            <v>Austin State Hospital</v>
          </cell>
        </row>
        <row r="1533">
          <cell r="A1533" t="str">
            <v>14-002-ASH</v>
          </cell>
          <cell r="B1533" t="str">
            <v>DSHS</v>
          </cell>
          <cell r="C1533" t="str">
            <v>Roof Repairs &amp; Replacements</v>
          </cell>
          <cell r="D1533">
            <v>134725</v>
          </cell>
          <cell r="E1533">
            <v>134725</v>
          </cell>
          <cell r="F1533">
            <v>134725</v>
          </cell>
          <cell r="G1533" t="str">
            <v>Construction</v>
          </cell>
          <cell r="H1533">
            <v>1</v>
          </cell>
          <cell r="I1533" t="str">
            <v>SCH02</v>
          </cell>
          <cell r="J1533" t="str">
            <v>Austin State Hospital</v>
          </cell>
        </row>
        <row r="1534">
          <cell r="A1534" t="str">
            <v>14-001-ASH</v>
          </cell>
          <cell r="B1534" t="str">
            <v>DSHS</v>
          </cell>
          <cell r="C1534" t="str">
            <v>Suicide Prevention Renovations</v>
          </cell>
          <cell r="D1534">
            <v>10719.42</v>
          </cell>
          <cell r="E1534">
            <v>10719.42</v>
          </cell>
          <cell r="F1534">
            <v>10719.42</v>
          </cell>
          <cell r="G1534" t="str">
            <v>Construction</v>
          </cell>
          <cell r="H1534">
            <v>1</v>
          </cell>
          <cell r="I1534" t="str">
            <v>7660</v>
          </cell>
          <cell r="J1534" t="str">
            <v>Austin State Hospital</v>
          </cell>
        </row>
        <row r="1535">
          <cell r="A1535" t="str">
            <v>14-001-ASH</v>
          </cell>
          <cell r="B1535" t="str">
            <v>DSHS</v>
          </cell>
          <cell r="C1535" t="str">
            <v>Suicide Prevention Renovations</v>
          </cell>
          <cell r="D1535">
            <v>15281.18</v>
          </cell>
          <cell r="E1535">
            <v>15281.18</v>
          </cell>
          <cell r="F1535">
            <v>15281.18</v>
          </cell>
          <cell r="G1535" t="str">
            <v>Arch. &amp; Eng.</v>
          </cell>
          <cell r="H1535">
            <v>2</v>
          </cell>
          <cell r="I1535" t="str">
            <v>7660</v>
          </cell>
          <cell r="J1535" t="str">
            <v>Austin State Hospital</v>
          </cell>
        </row>
        <row r="1536">
          <cell r="A1536" t="str">
            <v>14-001-ASH</v>
          </cell>
          <cell r="B1536" t="str">
            <v>DSHS</v>
          </cell>
          <cell r="C1536" t="str">
            <v>Suicide Prevention Renovations</v>
          </cell>
          <cell r="D1536">
            <v>1878.45</v>
          </cell>
          <cell r="E1536">
            <v>1878.45</v>
          </cell>
          <cell r="F1536">
            <v>1878.45</v>
          </cell>
          <cell r="G1536" t="str">
            <v>Legal</v>
          </cell>
          <cell r="H1536">
            <v>5</v>
          </cell>
          <cell r="I1536" t="str">
            <v>7660</v>
          </cell>
          <cell r="J1536" t="str">
            <v>Austin State Hospital</v>
          </cell>
        </row>
        <row r="1537">
          <cell r="A1537" t="str">
            <v>14-001-ASH</v>
          </cell>
          <cell r="B1537" t="str">
            <v>DSHS</v>
          </cell>
          <cell r="C1537" t="str">
            <v>Suicide Prevention Renovations</v>
          </cell>
          <cell r="D1537">
            <v>0</v>
          </cell>
          <cell r="E1537">
            <v>0</v>
          </cell>
          <cell r="F1537">
            <v>0</v>
          </cell>
          <cell r="G1537" t="str">
            <v>Agency Admin.</v>
          </cell>
          <cell r="H1537">
            <v>6</v>
          </cell>
          <cell r="I1537" t="str">
            <v>7660</v>
          </cell>
          <cell r="J1537" t="str">
            <v>Austin State Hospital</v>
          </cell>
        </row>
        <row r="1538">
          <cell r="A1538" t="str">
            <v>14-001-ASH</v>
          </cell>
          <cell r="B1538" t="str">
            <v>DSHS</v>
          </cell>
          <cell r="C1538" t="str">
            <v>Suicide Prevention Renovations</v>
          </cell>
          <cell r="D1538">
            <v>102.75</v>
          </cell>
          <cell r="E1538">
            <v>102.75</v>
          </cell>
          <cell r="F1538">
            <v>102.75</v>
          </cell>
          <cell r="G1538" t="str">
            <v>Other</v>
          </cell>
          <cell r="H1538">
            <v>8</v>
          </cell>
          <cell r="I1538" t="str">
            <v>7660</v>
          </cell>
          <cell r="J1538" t="str">
            <v>Austin State Hospital</v>
          </cell>
        </row>
        <row r="1539">
          <cell r="A1539" t="str">
            <v>14-001-ASH</v>
          </cell>
          <cell r="B1539" t="str">
            <v>DSHS</v>
          </cell>
          <cell r="C1539" t="str">
            <v>Suicide Prevention Renovations</v>
          </cell>
          <cell r="D1539">
            <v>0</v>
          </cell>
          <cell r="E1539">
            <v>0</v>
          </cell>
          <cell r="F1539">
            <v>0</v>
          </cell>
          <cell r="G1539" t="str">
            <v>Contingency</v>
          </cell>
          <cell r="H1539">
            <v>9</v>
          </cell>
          <cell r="I1539" t="str">
            <v>7660</v>
          </cell>
          <cell r="J1539" t="str">
            <v>Austin State Hospital</v>
          </cell>
        </row>
        <row r="1540">
          <cell r="A1540" t="str">
            <v>14-001-ASH</v>
          </cell>
          <cell r="B1540" t="str">
            <v>DSHS</v>
          </cell>
          <cell r="C1540" t="str">
            <v>Suicide Prevention Renovations</v>
          </cell>
          <cell r="D1540">
            <v>416500</v>
          </cell>
          <cell r="E1540">
            <v>416500</v>
          </cell>
          <cell r="F1540">
            <v>416500</v>
          </cell>
          <cell r="G1540" t="str">
            <v>Construction</v>
          </cell>
          <cell r="H1540">
            <v>1</v>
          </cell>
          <cell r="I1540" t="str">
            <v>GR15</v>
          </cell>
          <cell r="J1540" t="str">
            <v>Austin State Hospital</v>
          </cell>
        </row>
        <row r="1541">
          <cell r="A1541" t="str">
            <v>14-001-ASH</v>
          </cell>
          <cell r="B1541" t="str">
            <v>DSHS</v>
          </cell>
          <cell r="C1541" t="str">
            <v>Suicide Prevention Renovations</v>
          </cell>
          <cell r="D1541">
            <v>34319</v>
          </cell>
          <cell r="E1541">
            <v>34319</v>
          </cell>
          <cell r="F1541">
            <v>34319</v>
          </cell>
          <cell r="G1541" t="str">
            <v>Arch. &amp; Eng.</v>
          </cell>
          <cell r="H1541">
            <v>2</v>
          </cell>
          <cell r="I1541" t="str">
            <v>GR15</v>
          </cell>
          <cell r="J1541" t="str">
            <v>Austin State Hospital</v>
          </cell>
        </row>
        <row r="1542">
          <cell r="A1542" t="str">
            <v>14-001-ASH</v>
          </cell>
          <cell r="B1542" t="str">
            <v>DSHS</v>
          </cell>
          <cell r="C1542" t="str">
            <v>Suicide Prevention Renovations</v>
          </cell>
          <cell r="D1542">
            <v>3090.59</v>
          </cell>
          <cell r="E1542">
            <v>3090.59</v>
          </cell>
          <cell r="F1542">
            <v>3090.59</v>
          </cell>
          <cell r="G1542" t="str">
            <v>Legal</v>
          </cell>
          <cell r="H1542">
            <v>5</v>
          </cell>
          <cell r="I1542" t="str">
            <v>GR15</v>
          </cell>
          <cell r="J1542" t="str">
            <v>Austin State Hospital</v>
          </cell>
        </row>
        <row r="1543">
          <cell r="A1543" t="str">
            <v>14-001-ASH</v>
          </cell>
          <cell r="B1543" t="str">
            <v>DSHS</v>
          </cell>
          <cell r="C1543" t="str">
            <v>Suicide Prevention Renovations</v>
          </cell>
          <cell r="D1543">
            <v>41935.85</v>
          </cell>
          <cell r="E1543">
            <v>41935.85</v>
          </cell>
          <cell r="F1543">
            <v>41935.85</v>
          </cell>
          <cell r="G1543" t="str">
            <v>Agency Admin.</v>
          </cell>
          <cell r="H1543">
            <v>6</v>
          </cell>
          <cell r="I1543" t="str">
            <v>GR15</v>
          </cell>
          <cell r="J1543" t="str">
            <v>Austin State Hospital</v>
          </cell>
        </row>
        <row r="1544">
          <cell r="A1544" t="str">
            <v>14-001-ASH</v>
          </cell>
          <cell r="B1544" t="str">
            <v>DSHS</v>
          </cell>
          <cell r="C1544" t="str">
            <v>Suicide Prevention Renovations</v>
          </cell>
          <cell r="D1544">
            <v>279902.99</v>
          </cell>
          <cell r="E1544">
            <v>279902.99</v>
          </cell>
          <cell r="F1544">
            <v>279902.99</v>
          </cell>
          <cell r="G1544" t="str">
            <v>Other</v>
          </cell>
          <cell r="H1544">
            <v>8</v>
          </cell>
          <cell r="I1544" t="str">
            <v>GR15</v>
          </cell>
          <cell r="J1544" t="str">
            <v>Austin State Hospital</v>
          </cell>
        </row>
        <row r="1545">
          <cell r="A1545" t="str">
            <v>13-019-KSH</v>
          </cell>
          <cell r="B1545" t="str">
            <v>DSHS</v>
          </cell>
          <cell r="C1545" t="str">
            <v>Building Automation System</v>
          </cell>
          <cell r="D1545">
            <v>283404</v>
          </cell>
          <cell r="E1545">
            <v>283404</v>
          </cell>
          <cell r="F1545">
            <v>283404</v>
          </cell>
          <cell r="G1545" t="str">
            <v>Construction</v>
          </cell>
          <cell r="H1545">
            <v>1</v>
          </cell>
          <cell r="I1545" t="str">
            <v>7215</v>
          </cell>
          <cell r="J1545" t="str">
            <v>Kerrville State Hospital</v>
          </cell>
        </row>
        <row r="1546">
          <cell r="A1546" t="str">
            <v>13-019-KSH</v>
          </cell>
          <cell r="B1546" t="str">
            <v>DSHS</v>
          </cell>
          <cell r="C1546" t="str">
            <v>Building Automation System</v>
          </cell>
          <cell r="D1546">
            <v>15000</v>
          </cell>
          <cell r="E1546">
            <v>15000</v>
          </cell>
          <cell r="F1546">
            <v>15000</v>
          </cell>
          <cell r="G1546" t="str">
            <v>Agency Admin.</v>
          </cell>
          <cell r="H1546">
            <v>6</v>
          </cell>
          <cell r="I1546" t="str">
            <v>7215</v>
          </cell>
          <cell r="J1546" t="str">
            <v>Kerrville State Hospital</v>
          </cell>
        </row>
        <row r="1547">
          <cell r="A1547" t="str">
            <v>13-019-KSH</v>
          </cell>
          <cell r="B1547" t="str">
            <v>DSHS</v>
          </cell>
          <cell r="C1547" t="str">
            <v>Building Automation System</v>
          </cell>
          <cell r="D1547">
            <v>0</v>
          </cell>
          <cell r="E1547">
            <v>0</v>
          </cell>
          <cell r="F1547">
            <v>0</v>
          </cell>
          <cell r="G1547" t="str">
            <v>Contingency</v>
          </cell>
          <cell r="H1547">
            <v>9</v>
          </cell>
          <cell r="I1547" t="str">
            <v>7215</v>
          </cell>
          <cell r="J1547" t="str">
            <v>Kerrville State Hospital</v>
          </cell>
        </row>
        <row r="1548">
          <cell r="A1548" t="str">
            <v>13-018-SAH</v>
          </cell>
          <cell r="B1548" t="str">
            <v>DSHS</v>
          </cell>
          <cell r="C1548" t="str">
            <v>Air Cooled Chillers Bldgs. 599 &amp; 518</v>
          </cell>
          <cell r="D1548">
            <v>256490</v>
          </cell>
          <cell r="E1548">
            <v>256490</v>
          </cell>
          <cell r="F1548">
            <v>256490</v>
          </cell>
          <cell r="G1548" t="str">
            <v>Construction</v>
          </cell>
          <cell r="H1548">
            <v>1</v>
          </cell>
          <cell r="I1548" t="str">
            <v>7215</v>
          </cell>
          <cell r="J1548" t="str">
            <v>San Antonio State Hospital</v>
          </cell>
        </row>
        <row r="1549">
          <cell r="A1549" t="str">
            <v>13-018-SAH</v>
          </cell>
          <cell r="B1549" t="str">
            <v>DSHS</v>
          </cell>
          <cell r="C1549" t="str">
            <v>Air Cooled Chillers Bldgs. 599 &amp; 518</v>
          </cell>
          <cell r="D1549">
            <v>15000</v>
          </cell>
          <cell r="E1549">
            <v>15000</v>
          </cell>
          <cell r="F1549">
            <v>15000</v>
          </cell>
          <cell r="G1549" t="str">
            <v>Agency Admin.</v>
          </cell>
          <cell r="H1549">
            <v>6</v>
          </cell>
          <cell r="I1549" t="str">
            <v>7215</v>
          </cell>
          <cell r="J1549" t="str">
            <v>San Antonio State Hospital</v>
          </cell>
        </row>
        <row r="1550">
          <cell r="A1550" t="str">
            <v>13-017-SAH</v>
          </cell>
          <cell r="B1550" t="str">
            <v>DSHS</v>
          </cell>
          <cell r="C1550" t="str">
            <v>Bldg. 520 Fire Alarm System Replacement</v>
          </cell>
          <cell r="D1550">
            <v>0</v>
          </cell>
          <cell r="E1550">
            <v>0</v>
          </cell>
          <cell r="F1550">
            <v>0</v>
          </cell>
          <cell r="G1550" t="str">
            <v>Construction</v>
          </cell>
          <cell r="H1550">
            <v>1</v>
          </cell>
          <cell r="I1550" t="str">
            <v>7215</v>
          </cell>
          <cell r="J1550" t="str">
            <v>San Antonio State Hospital</v>
          </cell>
        </row>
        <row r="1551">
          <cell r="A1551" t="str">
            <v>13-016-RSH</v>
          </cell>
          <cell r="B1551" t="str">
            <v>DSHS</v>
          </cell>
          <cell r="C1551" t="str">
            <v>Elevator Upgrades Bldg. 563</v>
          </cell>
          <cell r="D1551">
            <v>0</v>
          </cell>
          <cell r="E1551">
            <v>0</v>
          </cell>
          <cell r="F1551">
            <v>0</v>
          </cell>
          <cell r="G1551" t="str">
            <v>Construction</v>
          </cell>
          <cell r="H1551">
            <v>1</v>
          </cell>
          <cell r="I1551" t="str">
            <v>7215</v>
          </cell>
          <cell r="J1551" t="str">
            <v>Rusk State Hospital</v>
          </cell>
        </row>
        <row r="1552">
          <cell r="A1552" t="str">
            <v>13-016-RSH</v>
          </cell>
          <cell r="B1552" t="str">
            <v>DSHS</v>
          </cell>
          <cell r="C1552" t="str">
            <v>Elevator Upgrades Bldg. 563</v>
          </cell>
          <cell r="D1552">
            <v>28853</v>
          </cell>
          <cell r="E1552">
            <v>28853</v>
          </cell>
          <cell r="F1552">
            <v>28853</v>
          </cell>
          <cell r="G1552" t="str">
            <v>Arch. &amp; Eng.</v>
          </cell>
          <cell r="H1552">
            <v>2</v>
          </cell>
          <cell r="I1552" t="str">
            <v>7215</v>
          </cell>
          <cell r="J1552" t="str">
            <v>Rusk State Hospital</v>
          </cell>
        </row>
        <row r="1553">
          <cell r="A1553" t="str">
            <v>13-016-RSH</v>
          </cell>
          <cell r="B1553" t="str">
            <v>DSHS</v>
          </cell>
          <cell r="C1553" t="str">
            <v>Elevator Upgrades Bldg. 563</v>
          </cell>
          <cell r="D1553">
            <v>3146.83</v>
          </cell>
          <cell r="E1553">
            <v>3146.83</v>
          </cell>
          <cell r="F1553">
            <v>3146.83</v>
          </cell>
          <cell r="G1553" t="str">
            <v>Legal</v>
          </cell>
          <cell r="H1553">
            <v>5</v>
          </cell>
          <cell r="I1553" t="str">
            <v>7215</v>
          </cell>
          <cell r="J1553" t="str">
            <v>Rusk State Hospital</v>
          </cell>
        </row>
        <row r="1554">
          <cell r="A1554" t="str">
            <v>13-016-RSH</v>
          </cell>
          <cell r="B1554" t="str">
            <v>DSHS</v>
          </cell>
          <cell r="C1554" t="str">
            <v>Elevator Upgrades Bldg. 563</v>
          </cell>
          <cell r="D1554">
            <v>0</v>
          </cell>
          <cell r="E1554">
            <v>0</v>
          </cell>
          <cell r="F1554">
            <v>0</v>
          </cell>
          <cell r="G1554" t="str">
            <v>Agency Admin.</v>
          </cell>
          <cell r="H1554">
            <v>6</v>
          </cell>
          <cell r="I1554" t="str">
            <v>7215</v>
          </cell>
          <cell r="J1554" t="str">
            <v>Rusk State Hospital</v>
          </cell>
        </row>
        <row r="1555">
          <cell r="A1555" t="str">
            <v>13-016-RSH</v>
          </cell>
          <cell r="B1555" t="str">
            <v>DSHS</v>
          </cell>
          <cell r="C1555" t="str">
            <v>Elevator Upgrades Bldg. 563</v>
          </cell>
          <cell r="D1555">
            <v>0</v>
          </cell>
          <cell r="E1555">
            <v>0</v>
          </cell>
          <cell r="F1555">
            <v>0</v>
          </cell>
          <cell r="G1555" t="str">
            <v>Contingency</v>
          </cell>
          <cell r="H1555">
            <v>9</v>
          </cell>
          <cell r="I1555" t="str">
            <v>7215</v>
          </cell>
          <cell r="J1555" t="str">
            <v>Rusk State Hospital</v>
          </cell>
        </row>
        <row r="1556">
          <cell r="A1556" t="str">
            <v>13-016-RSH</v>
          </cell>
          <cell r="B1556" t="str">
            <v>DSHS</v>
          </cell>
          <cell r="C1556" t="str">
            <v>Elevator Upgrades Bldg. 563</v>
          </cell>
          <cell r="D1556">
            <v>13839.38</v>
          </cell>
          <cell r="E1556">
            <v>13839.38</v>
          </cell>
          <cell r="F1556">
            <v>13839.38</v>
          </cell>
          <cell r="G1556" t="str">
            <v>Construction</v>
          </cell>
          <cell r="H1556">
            <v>1</v>
          </cell>
          <cell r="I1556" t="str">
            <v>7660</v>
          </cell>
          <cell r="J1556" t="str">
            <v>Rusk State Hospital</v>
          </cell>
        </row>
        <row r="1557">
          <cell r="A1557" t="str">
            <v>13-016-RSH</v>
          </cell>
          <cell r="B1557" t="str">
            <v>DSHS</v>
          </cell>
          <cell r="C1557" t="str">
            <v>Elevator Upgrades Bldg. 563</v>
          </cell>
          <cell r="D1557">
            <v>1321.66</v>
          </cell>
          <cell r="E1557">
            <v>1321.66</v>
          </cell>
          <cell r="F1557">
            <v>1321.66</v>
          </cell>
          <cell r="G1557" t="str">
            <v>Arch. &amp; Eng.</v>
          </cell>
          <cell r="H1557">
            <v>2</v>
          </cell>
          <cell r="I1557" t="str">
            <v>7660</v>
          </cell>
          <cell r="J1557" t="str">
            <v>Rusk State Hospital</v>
          </cell>
        </row>
        <row r="1558">
          <cell r="A1558" t="str">
            <v>13-016-RSH</v>
          </cell>
          <cell r="B1558" t="str">
            <v>DSHS</v>
          </cell>
          <cell r="C1558" t="str">
            <v>Elevator Upgrades Bldg. 563</v>
          </cell>
          <cell r="D1558">
            <v>761.1</v>
          </cell>
          <cell r="E1558">
            <v>761.1</v>
          </cell>
          <cell r="F1558">
            <v>761.1</v>
          </cell>
          <cell r="G1558" t="str">
            <v>Agency Admin.</v>
          </cell>
          <cell r="H1558">
            <v>6</v>
          </cell>
          <cell r="I1558" t="str">
            <v>7660</v>
          </cell>
          <cell r="J1558" t="str">
            <v>Rusk State Hospital</v>
          </cell>
        </row>
        <row r="1559">
          <cell r="A1559" t="str">
            <v>13-016-RSH</v>
          </cell>
          <cell r="B1559" t="str">
            <v>DSHS</v>
          </cell>
          <cell r="C1559" t="str">
            <v>Elevator Upgrades Bldg. 563</v>
          </cell>
          <cell r="D1559">
            <v>0</v>
          </cell>
          <cell r="E1559">
            <v>0</v>
          </cell>
          <cell r="F1559">
            <v>0</v>
          </cell>
          <cell r="G1559" t="str">
            <v>Contingency</v>
          </cell>
          <cell r="H1559">
            <v>9</v>
          </cell>
          <cell r="I1559" t="str">
            <v>7660</v>
          </cell>
          <cell r="J1559" t="str">
            <v>Rusk State Hospital</v>
          </cell>
        </row>
        <row r="1560">
          <cell r="A1560" t="str">
            <v>13-016-RSH</v>
          </cell>
          <cell r="B1560" t="str">
            <v>DSHS</v>
          </cell>
          <cell r="C1560" t="str">
            <v>Elevator Upgrades Bldg. 563</v>
          </cell>
          <cell r="D1560">
            <v>309300</v>
          </cell>
          <cell r="E1560">
            <v>309300</v>
          </cell>
          <cell r="F1560">
            <v>309300</v>
          </cell>
          <cell r="G1560" t="str">
            <v>Construction</v>
          </cell>
          <cell r="H1560">
            <v>1</v>
          </cell>
          <cell r="I1560" t="str">
            <v>GR15</v>
          </cell>
          <cell r="J1560" t="str">
            <v>Rusk State Hospital</v>
          </cell>
        </row>
        <row r="1561">
          <cell r="A1561" t="str">
            <v>13-016-RSH</v>
          </cell>
          <cell r="B1561" t="str">
            <v>DSHS</v>
          </cell>
          <cell r="C1561" t="str">
            <v>Elevator Upgrades Bldg. 563</v>
          </cell>
          <cell r="D1561">
            <v>18000</v>
          </cell>
          <cell r="E1561">
            <v>18000</v>
          </cell>
          <cell r="F1561">
            <v>18000</v>
          </cell>
          <cell r="G1561" t="str">
            <v>Agency Admin.</v>
          </cell>
          <cell r="H1561">
            <v>6</v>
          </cell>
          <cell r="I1561" t="str">
            <v>GR15</v>
          </cell>
          <cell r="J1561" t="str">
            <v>Rusk State Hospital</v>
          </cell>
        </row>
        <row r="1562">
          <cell r="A1562" t="str">
            <v>13-015-BSH</v>
          </cell>
          <cell r="B1562" t="str">
            <v>DSHS</v>
          </cell>
          <cell r="C1562" t="str">
            <v>Freezer Replacements</v>
          </cell>
          <cell r="D1562">
            <v>698231</v>
          </cell>
          <cell r="E1562">
            <v>698231</v>
          </cell>
          <cell r="F1562">
            <v>698231</v>
          </cell>
          <cell r="G1562" t="str">
            <v>Construction</v>
          </cell>
          <cell r="H1562">
            <v>1</v>
          </cell>
          <cell r="I1562" t="str">
            <v>7215</v>
          </cell>
          <cell r="J1562" t="str">
            <v>Big Spring State Hospital</v>
          </cell>
        </row>
        <row r="1563">
          <cell r="A1563" t="str">
            <v>13-015-BSH</v>
          </cell>
          <cell r="B1563" t="str">
            <v>DSHS</v>
          </cell>
          <cell r="C1563" t="str">
            <v>Freezer Replacements</v>
          </cell>
          <cell r="D1563">
            <v>35720</v>
          </cell>
          <cell r="E1563">
            <v>35720</v>
          </cell>
          <cell r="F1563">
            <v>35720</v>
          </cell>
          <cell r="G1563" t="str">
            <v>Arch. &amp; Eng.</v>
          </cell>
          <cell r="H1563">
            <v>2</v>
          </cell>
          <cell r="I1563" t="str">
            <v>7215</v>
          </cell>
          <cell r="J1563" t="str">
            <v>Big Spring State Hospital</v>
          </cell>
        </row>
        <row r="1564">
          <cell r="A1564" t="str">
            <v>13-015-BSH</v>
          </cell>
          <cell r="B1564" t="str">
            <v>DSHS</v>
          </cell>
          <cell r="C1564" t="str">
            <v>Freezer Replacements</v>
          </cell>
          <cell r="D1564">
            <v>0</v>
          </cell>
          <cell r="E1564">
            <v>0</v>
          </cell>
          <cell r="F1564">
            <v>0</v>
          </cell>
          <cell r="G1564" t="str">
            <v>Site Survey</v>
          </cell>
          <cell r="H1564">
            <v>3</v>
          </cell>
          <cell r="I1564" t="str">
            <v>7215</v>
          </cell>
          <cell r="J1564" t="str">
            <v>Big Spring State Hospital</v>
          </cell>
        </row>
        <row r="1565">
          <cell r="A1565" t="str">
            <v>13-015-BSH</v>
          </cell>
          <cell r="B1565" t="str">
            <v>DSHS</v>
          </cell>
          <cell r="C1565" t="str">
            <v>Freezer Replacements</v>
          </cell>
          <cell r="D1565">
            <v>957</v>
          </cell>
          <cell r="E1565">
            <v>957</v>
          </cell>
          <cell r="F1565">
            <v>957</v>
          </cell>
          <cell r="G1565" t="str">
            <v>Legal</v>
          </cell>
          <cell r="H1565">
            <v>5</v>
          </cell>
          <cell r="I1565" t="str">
            <v>7215</v>
          </cell>
          <cell r="J1565" t="str">
            <v>Big Spring State Hospital</v>
          </cell>
        </row>
        <row r="1566">
          <cell r="A1566" t="str">
            <v>13-015-BSH</v>
          </cell>
          <cell r="B1566" t="str">
            <v>DSHS</v>
          </cell>
          <cell r="C1566" t="str">
            <v>Freezer Replacements</v>
          </cell>
          <cell r="D1566">
            <v>0</v>
          </cell>
          <cell r="E1566">
            <v>0</v>
          </cell>
          <cell r="F1566">
            <v>0</v>
          </cell>
          <cell r="G1566" t="str">
            <v>Agency Admin.</v>
          </cell>
          <cell r="H1566">
            <v>6</v>
          </cell>
          <cell r="I1566" t="str">
            <v>7215</v>
          </cell>
          <cell r="J1566" t="str">
            <v>Big Spring State Hospital</v>
          </cell>
        </row>
        <row r="1567">
          <cell r="A1567" t="str">
            <v>13-015-BSH</v>
          </cell>
          <cell r="B1567" t="str">
            <v>DSHS</v>
          </cell>
          <cell r="C1567" t="str">
            <v>Freezer Replacements</v>
          </cell>
          <cell r="D1567">
            <v>0</v>
          </cell>
          <cell r="E1567">
            <v>0</v>
          </cell>
          <cell r="F1567">
            <v>0</v>
          </cell>
          <cell r="G1567" t="str">
            <v>Other</v>
          </cell>
          <cell r="H1567">
            <v>8</v>
          </cell>
          <cell r="I1567" t="str">
            <v>7215</v>
          </cell>
          <cell r="J1567" t="str">
            <v>Big Spring State Hospital</v>
          </cell>
        </row>
        <row r="1568">
          <cell r="A1568" t="str">
            <v>13-015-BSH</v>
          </cell>
          <cell r="B1568" t="str">
            <v>DSHS</v>
          </cell>
          <cell r="C1568" t="str">
            <v>Freezer Replacements</v>
          </cell>
          <cell r="D1568">
            <v>0</v>
          </cell>
          <cell r="E1568">
            <v>0</v>
          </cell>
          <cell r="F1568">
            <v>0</v>
          </cell>
          <cell r="G1568" t="str">
            <v>Contingency</v>
          </cell>
          <cell r="H1568">
            <v>9</v>
          </cell>
          <cell r="I1568" t="str">
            <v>7215</v>
          </cell>
          <cell r="J1568" t="str">
            <v>Big Spring State Hospital</v>
          </cell>
        </row>
        <row r="1569">
          <cell r="A1569" t="str">
            <v>13-015-BSH</v>
          </cell>
          <cell r="B1569" t="str">
            <v>DSHS</v>
          </cell>
          <cell r="C1569" t="str">
            <v>Freezer Replacements</v>
          </cell>
          <cell r="D1569">
            <v>0</v>
          </cell>
          <cell r="E1569">
            <v>0</v>
          </cell>
          <cell r="F1569">
            <v>0</v>
          </cell>
          <cell r="G1569" t="str">
            <v>Construction</v>
          </cell>
          <cell r="H1569">
            <v>1</v>
          </cell>
          <cell r="I1569" t="str">
            <v>7660</v>
          </cell>
          <cell r="J1569" t="str">
            <v>Big Spring State Hospital</v>
          </cell>
        </row>
        <row r="1570">
          <cell r="A1570" t="str">
            <v>13-015-BSH</v>
          </cell>
          <cell r="B1570" t="str">
            <v>DSHS</v>
          </cell>
          <cell r="C1570" t="str">
            <v>Freezer Replacements</v>
          </cell>
          <cell r="D1570">
            <v>3572</v>
          </cell>
          <cell r="E1570">
            <v>3572</v>
          </cell>
          <cell r="F1570">
            <v>3572</v>
          </cell>
          <cell r="G1570" t="str">
            <v>Arch. &amp; Eng.</v>
          </cell>
          <cell r="H1570">
            <v>2</v>
          </cell>
          <cell r="I1570" t="str">
            <v>7660</v>
          </cell>
          <cell r="J1570" t="str">
            <v>Big Spring State Hospital</v>
          </cell>
        </row>
        <row r="1571">
          <cell r="A1571" t="str">
            <v>13-015-BSH</v>
          </cell>
          <cell r="B1571" t="str">
            <v>DSHS</v>
          </cell>
          <cell r="C1571" t="str">
            <v>Freezer Replacements</v>
          </cell>
          <cell r="D1571">
            <v>38867.370000000003</v>
          </cell>
          <cell r="E1571">
            <v>38867.370000000003</v>
          </cell>
          <cell r="F1571">
            <v>38867.370000000003</v>
          </cell>
          <cell r="G1571" t="str">
            <v>Agency Admin.</v>
          </cell>
          <cell r="H1571">
            <v>6</v>
          </cell>
          <cell r="I1571" t="str">
            <v>7660</v>
          </cell>
          <cell r="J1571" t="str">
            <v>Big Spring State Hospital</v>
          </cell>
        </row>
        <row r="1572">
          <cell r="A1572" t="str">
            <v>13-015-BSH</v>
          </cell>
          <cell r="B1572" t="str">
            <v>DSHS</v>
          </cell>
          <cell r="C1572" t="str">
            <v>Freezer Replacements</v>
          </cell>
          <cell r="D1572">
            <v>0</v>
          </cell>
          <cell r="E1572">
            <v>0</v>
          </cell>
          <cell r="F1572">
            <v>0</v>
          </cell>
          <cell r="G1572" t="str">
            <v>Contingency</v>
          </cell>
          <cell r="H1572">
            <v>9</v>
          </cell>
          <cell r="I1572" t="str">
            <v>7660</v>
          </cell>
          <cell r="J1572" t="str">
            <v>Big Spring State Hospital</v>
          </cell>
        </row>
        <row r="1573">
          <cell r="A1573" t="str">
            <v>13-014-WFH</v>
          </cell>
          <cell r="B1573" t="str">
            <v>DSHS</v>
          </cell>
          <cell r="C1573" t="str">
            <v>Elevator Installation Bldg. 508</v>
          </cell>
          <cell r="D1573">
            <v>0</v>
          </cell>
          <cell r="E1573">
            <v>0</v>
          </cell>
          <cell r="F1573">
            <v>0</v>
          </cell>
          <cell r="G1573" t="str">
            <v>Construction</v>
          </cell>
          <cell r="H1573">
            <v>1</v>
          </cell>
          <cell r="I1573" t="str">
            <v>7215</v>
          </cell>
          <cell r="J1573" t="str">
            <v>North Texas State Hospital - Wichita Falls</v>
          </cell>
        </row>
        <row r="1574">
          <cell r="A1574" t="str">
            <v>13-014-WFH</v>
          </cell>
          <cell r="B1574" t="str">
            <v>DSHS</v>
          </cell>
          <cell r="C1574" t="str">
            <v>Elevator Installation Bldg. 508</v>
          </cell>
          <cell r="D1574">
            <v>0</v>
          </cell>
          <cell r="E1574">
            <v>0</v>
          </cell>
          <cell r="F1574">
            <v>0</v>
          </cell>
          <cell r="G1574" t="str">
            <v>Arch. &amp; Eng.</v>
          </cell>
          <cell r="H1574">
            <v>2</v>
          </cell>
          <cell r="I1574" t="str">
            <v>7215</v>
          </cell>
          <cell r="J1574" t="str">
            <v>North Texas State Hospital - Wichita Falls</v>
          </cell>
        </row>
        <row r="1575">
          <cell r="A1575" t="str">
            <v>13-014-WFH</v>
          </cell>
          <cell r="B1575" t="str">
            <v>DSHS</v>
          </cell>
          <cell r="C1575" t="str">
            <v>Elevator Installation Bldg. 508</v>
          </cell>
          <cell r="D1575">
            <v>0</v>
          </cell>
          <cell r="E1575">
            <v>0</v>
          </cell>
          <cell r="F1575">
            <v>0</v>
          </cell>
          <cell r="G1575" t="str">
            <v>Site Survey</v>
          </cell>
          <cell r="H1575">
            <v>3</v>
          </cell>
          <cell r="I1575" t="str">
            <v>7215</v>
          </cell>
          <cell r="J1575" t="str">
            <v>North Texas State Hospital - Wichita Falls</v>
          </cell>
        </row>
        <row r="1576">
          <cell r="A1576" t="str">
            <v>13-014-WFH</v>
          </cell>
          <cell r="B1576" t="str">
            <v>DSHS</v>
          </cell>
          <cell r="C1576" t="str">
            <v>Elevator Installation Bldg. 508</v>
          </cell>
          <cell r="D1576">
            <v>0</v>
          </cell>
          <cell r="E1576">
            <v>0</v>
          </cell>
          <cell r="F1576">
            <v>0</v>
          </cell>
          <cell r="G1576" t="str">
            <v>Legal</v>
          </cell>
          <cell r="H1576">
            <v>5</v>
          </cell>
          <cell r="I1576" t="str">
            <v>7215</v>
          </cell>
          <cell r="J1576" t="str">
            <v>North Texas State Hospital - Wichita Falls</v>
          </cell>
        </row>
        <row r="1577">
          <cell r="A1577" t="str">
            <v>13-014-WFH</v>
          </cell>
          <cell r="B1577" t="str">
            <v>DSHS</v>
          </cell>
          <cell r="C1577" t="str">
            <v>Elevator Installation Bldg. 508</v>
          </cell>
          <cell r="D1577">
            <v>0</v>
          </cell>
          <cell r="E1577">
            <v>0</v>
          </cell>
          <cell r="F1577">
            <v>0</v>
          </cell>
          <cell r="G1577" t="str">
            <v>Agency Admin.</v>
          </cell>
          <cell r="H1577">
            <v>6</v>
          </cell>
          <cell r="I1577" t="str">
            <v>7215</v>
          </cell>
          <cell r="J1577" t="str">
            <v>North Texas State Hospital - Wichita Falls</v>
          </cell>
        </row>
        <row r="1578">
          <cell r="A1578" t="str">
            <v>13-014-WFH</v>
          </cell>
          <cell r="B1578" t="str">
            <v>DSHS</v>
          </cell>
          <cell r="C1578" t="str">
            <v>Elevator Installation Bldg. 508</v>
          </cell>
          <cell r="D1578">
            <v>0</v>
          </cell>
          <cell r="E1578">
            <v>0</v>
          </cell>
          <cell r="F1578">
            <v>0</v>
          </cell>
          <cell r="G1578" t="str">
            <v>Contingency</v>
          </cell>
          <cell r="H1578">
            <v>9</v>
          </cell>
          <cell r="I1578" t="str">
            <v>7215</v>
          </cell>
          <cell r="J1578" t="str">
            <v>North Texas State Hospital - Wichita Falls</v>
          </cell>
        </row>
        <row r="1579">
          <cell r="A1579" t="str">
            <v>13-013-VSH</v>
          </cell>
          <cell r="B1579" t="str">
            <v>DSHS</v>
          </cell>
          <cell r="C1579" t="str">
            <v>Ligature Mitigation Multi. Bldgs.</v>
          </cell>
          <cell r="D1579">
            <v>0</v>
          </cell>
          <cell r="E1579">
            <v>0</v>
          </cell>
          <cell r="F1579">
            <v>0</v>
          </cell>
          <cell r="G1579" t="str">
            <v>Construction</v>
          </cell>
          <cell r="H1579">
            <v>1</v>
          </cell>
          <cell r="I1579" t="str">
            <v>7215</v>
          </cell>
          <cell r="J1579" t="str">
            <v>North Texas State Hospital - Vernon</v>
          </cell>
        </row>
        <row r="1580">
          <cell r="A1580" t="str">
            <v>13-013-VSH</v>
          </cell>
          <cell r="B1580" t="str">
            <v>DSHS</v>
          </cell>
          <cell r="C1580" t="str">
            <v>Ligature Mitigation Multi. Bldgs.</v>
          </cell>
          <cell r="D1580">
            <v>24045</v>
          </cell>
          <cell r="E1580">
            <v>24045</v>
          </cell>
          <cell r="F1580">
            <v>24045</v>
          </cell>
          <cell r="G1580" t="str">
            <v>Arch. &amp; Eng.</v>
          </cell>
          <cell r="H1580">
            <v>2</v>
          </cell>
          <cell r="I1580" t="str">
            <v>7215</v>
          </cell>
          <cell r="J1580" t="str">
            <v>North Texas State Hospital - Vernon</v>
          </cell>
        </row>
        <row r="1581">
          <cell r="A1581" t="str">
            <v>13-013-VSH</v>
          </cell>
          <cell r="B1581" t="str">
            <v>DSHS</v>
          </cell>
          <cell r="C1581" t="str">
            <v>Ligature Mitigation Multi. Bldgs.</v>
          </cell>
          <cell r="D1581">
            <v>939.75</v>
          </cell>
          <cell r="E1581">
            <v>939.75</v>
          </cell>
          <cell r="F1581">
            <v>939.75</v>
          </cell>
          <cell r="G1581" t="str">
            <v>Legal</v>
          </cell>
          <cell r="H1581">
            <v>5</v>
          </cell>
          <cell r="I1581" t="str">
            <v>7215</v>
          </cell>
          <cell r="J1581" t="str">
            <v>North Texas State Hospital - Vernon</v>
          </cell>
        </row>
        <row r="1582">
          <cell r="A1582" t="str">
            <v>13-013-VSH</v>
          </cell>
          <cell r="B1582" t="str">
            <v>DSHS</v>
          </cell>
          <cell r="C1582" t="str">
            <v>Ligature Mitigation Multi. Bldgs.</v>
          </cell>
          <cell r="D1582">
            <v>0</v>
          </cell>
          <cell r="E1582">
            <v>0</v>
          </cell>
          <cell r="F1582">
            <v>0</v>
          </cell>
          <cell r="G1582" t="str">
            <v>Agency Admin.</v>
          </cell>
          <cell r="H1582">
            <v>6</v>
          </cell>
          <cell r="I1582" t="str">
            <v>7215</v>
          </cell>
          <cell r="J1582" t="str">
            <v>North Texas State Hospital - Vernon</v>
          </cell>
        </row>
        <row r="1583">
          <cell r="A1583" t="str">
            <v>13-013-VSH</v>
          </cell>
          <cell r="B1583" t="str">
            <v>DSHS</v>
          </cell>
          <cell r="C1583" t="str">
            <v>Ligature Mitigation Multi. Bldgs.</v>
          </cell>
          <cell r="D1583">
            <v>0</v>
          </cell>
          <cell r="E1583">
            <v>0</v>
          </cell>
          <cell r="F1583">
            <v>0</v>
          </cell>
          <cell r="G1583" t="str">
            <v>Contingency</v>
          </cell>
          <cell r="H1583">
            <v>9</v>
          </cell>
          <cell r="I1583" t="str">
            <v>7215</v>
          </cell>
          <cell r="J1583" t="str">
            <v>North Texas State Hospital - Vernon</v>
          </cell>
        </row>
        <row r="1584">
          <cell r="A1584" t="str">
            <v>13-013-VSH</v>
          </cell>
          <cell r="B1584" t="str">
            <v>DSHS</v>
          </cell>
          <cell r="C1584" t="str">
            <v>Ligature Mitigation Multi. Bldgs.</v>
          </cell>
          <cell r="D1584">
            <v>0</v>
          </cell>
          <cell r="E1584">
            <v>0</v>
          </cell>
          <cell r="F1584">
            <v>0</v>
          </cell>
          <cell r="G1584" t="str">
            <v>Construction</v>
          </cell>
          <cell r="H1584">
            <v>1</v>
          </cell>
          <cell r="I1584" t="str">
            <v>7660</v>
          </cell>
          <cell r="J1584" t="str">
            <v>North Texas State Hospital - Vernon</v>
          </cell>
        </row>
        <row r="1585">
          <cell r="A1585" t="str">
            <v>13-013-VSH</v>
          </cell>
          <cell r="B1585" t="str">
            <v>DSHS</v>
          </cell>
          <cell r="C1585" t="str">
            <v>Ligature Mitigation Multi. Bldgs.</v>
          </cell>
          <cell r="D1585">
            <v>4000</v>
          </cell>
          <cell r="E1585">
            <v>4000</v>
          </cell>
          <cell r="F1585">
            <v>4000</v>
          </cell>
          <cell r="G1585" t="str">
            <v>Agency Admin.</v>
          </cell>
          <cell r="H1585">
            <v>6</v>
          </cell>
          <cell r="I1585" t="str">
            <v>7660</v>
          </cell>
          <cell r="J1585" t="str">
            <v>North Texas State Hospital - Vernon</v>
          </cell>
        </row>
        <row r="1586">
          <cell r="A1586" t="str">
            <v>13-013-VSH</v>
          </cell>
          <cell r="B1586" t="str">
            <v>DSHS</v>
          </cell>
          <cell r="C1586" t="str">
            <v>Ligature Mitigation Multi. Bldgs.</v>
          </cell>
          <cell r="D1586">
            <v>0</v>
          </cell>
          <cell r="E1586">
            <v>0</v>
          </cell>
          <cell r="F1586">
            <v>0</v>
          </cell>
          <cell r="G1586" t="str">
            <v>Contingency</v>
          </cell>
          <cell r="H1586">
            <v>9</v>
          </cell>
          <cell r="I1586" t="str">
            <v>7660</v>
          </cell>
          <cell r="J1586" t="str">
            <v>North Texas State Hospital - Vernon</v>
          </cell>
        </row>
        <row r="1587">
          <cell r="A1587" t="str">
            <v>13-013-VSH</v>
          </cell>
          <cell r="B1587" t="str">
            <v>DSHS</v>
          </cell>
          <cell r="C1587" t="str">
            <v>Ligature Mitigation Multi. Bldgs.</v>
          </cell>
          <cell r="D1587">
            <v>160300</v>
          </cell>
          <cell r="E1587">
            <v>160300</v>
          </cell>
          <cell r="F1587">
            <v>160300</v>
          </cell>
          <cell r="G1587" t="str">
            <v>Construction</v>
          </cell>
          <cell r="H1587">
            <v>1</v>
          </cell>
          <cell r="I1587" t="str">
            <v>GR15</v>
          </cell>
          <cell r="J1587" t="str">
            <v>North Texas State Hospital - Vernon</v>
          </cell>
        </row>
        <row r="1588">
          <cell r="A1588" t="str">
            <v>13-013-VSH</v>
          </cell>
          <cell r="B1588" t="str">
            <v>DSHS</v>
          </cell>
          <cell r="C1588" t="str">
            <v>Ligature Mitigation Multi. Bldgs.</v>
          </cell>
          <cell r="D1588">
            <v>10000</v>
          </cell>
          <cell r="E1588">
            <v>10000</v>
          </cell>
          <cell r="F1588">
            <v>10000</v>
          </cell>
          <cell r="G1588" t="str">
            <v>Agency Admin.</v>
          </cell>
          <cell r="H1588">
            <v>6</v>
          </cell>
          <cell r="I1588" t="str">
            <v>GR15</v>
          </cell>
          <cell r="J1588" t="str">
            <v>North Texas State Hospital - Vernon</v>
          </cell>
        </row>
        <row r="1589">
          <cell r="A1589" t="str">
            <v>13-013-VSH</v>
          </cell>
          <cell r="B1589" t="str">
            <v>DSHS</v>
          </cell>
          <cell r="C1589" t="str">
            <v>Ligature Mitigation Multi. Bldgs.</v>
          </cell>
          <cell r="D1589">
            <v>0</v>
          </cell>
          <cell r="E1589">
            <v>0</v>
          </cell>
          <cell r="F1589">
            <v>0</v>
          </cell>
          <cell r="G1589" t="str">
            <v>Contingency</v>
          </cell>
          <cell r="H1589">
            <v>9</v>
          </cell>
          <cell r="I1589" t="str">
            <v>GR15</v>
          </cell>
          <cell r="J1589" t="str">
            <v>North Texas State Hospital - Vernon</v>
          </cell>
        </row>
        <row r="1590">
          <cell r="A1590" t="str">
            <v>13-013-VSH</v>
          </cell>
          <cell r="B1590" t="str">
            <v>DSHS</v>
          </cell>
          <cell r="C1590" t="str">
            <v>Ligature Mitigation Multi. Bldgs.</v>
          </cell>
          <cell r="D1590">
            <v>0</v>
          </cell>
          <cell r="E1590">
            <v>0</v>
          </cell>
          <cell r="F1590">
            <v>0</v>
          </cell>
          <cell r="G1590" t="str">
            <v>Construction</v>
          </cell>
          <cell r="H1590">
            <v>1</v>
          </cell>
          <cell r="I1590" t="str">
            <v>SCH02</v>
          </cell>
          <cell r="J1590" t="str">
            <v>North Texas State Hospital - Vernon</v>
          </cell>
        </row>
        <row r="1591">
          <cell r="A1591" t="str">
            <v>13-012-TSH</v>
          </cell>
          <cell r="B1591" t="str">
            <v>DSHS</v>
          </cell>
          <cell r="C1591" t="str">
            <v>Bldg. 518 Child Adolescent Heating Boiler</v>
          </cell>
          <cell r="D1591">
            <v>77297</v>
          </cell>
          <cell r="E1591">
            <v>77297</v>
          </cell>
          <cell r="F1591">
            <v>77297</v>
          </cell>
          <cell r="G1591" t="str">
            <v>Construction</v>
          </cell>
          <cell r="H1591">
            <v>1</v>
          </cell>
          <cell r="I1591" t="str">
            <v>7215</v>
          </cell>
          <cell r="J1591" t="str">
            <v>Terrell State Hospital</v>
          </cell>
        </row>
        <row r="1592">
          <cell r="A1592" t="str">
            <v>13-012-TSH</v>
          </cell>
          <cell r="B1592" t="str">
            <v>DSHS</v>
          </cell>
          <cell r="C1592" t="str">
            <v>Bldg. 518 Child Adolescent Heating Boiler</v>
          </cell>
          <cell r="D1592">
            <v>9420</v>
          </cell>
          <cell r="E1592">
            <v>9420</v>
          </cell>
          <cell r="F1592">
            <v>9420</v>
          </cell>
          <cell r="G1592" t="str">
            <v>Arch. &amp; Eng.</v>
          </cell>
          <cell r="H1592">
            <v>2</v>
          </cell>
          <cell r="I1592" t="str">
            <v>7215</v>
          </cell>
          <cell r="J1592" t="str">
            <v>Terrell State Hospital</v>
          </cell>
        </row>
        <row r="1593">
          <cell r="A1593" t="str">
            <v>13-012-TSH</v>
          </cell>
          <cell r="B1593" t="str">
            <v>DSHS</v>
          </cell>
          <cell r="C1593" t="str">
            <v>Bldg. 518 Child Adolescent Heating Boiler</v>
          </cell>
          <cell r="D1593">
            <v>62</v>
          </cell>
          <cell r="E1593">
            <v>62</v>
          </cell>
          <cell r="F1593">
            <v>62</v>
          </cell>
          <cell r="G1593" t="str">
            <v>Legal</v>
          </cell>
          <cell r="H1593">
            <v>5</v>
          </cell>
          <cell r="I1593" t="str">
            <v>7215</v>
          </cell>
          <cell r="J1593" t="str">
            <v>Terrell State Hospital</v>
          </cell>
        </row>
        <row r="1594">
          <cell r="A1594" t="str">
            <v>13-012-TSH</v>
          </cell>
          <cell r="B1594" t="str">
            <v>DSHS</v>
          </cell>
          <cell r="C1594" t="str">
            <v>Bldg. 518 Child Adolescent Heating Boiler</v>
          </cell>
          <cell r="D1594">
            <v>5395</v>
          </cell>
          <cell r="E1594">
            <v>5395</v>
          </cell>
          <cell r="F1594">
            <v>5395</v>
          </cell>
          <cell r="G1594" t="str">
            <v>Agency Admin.</v>
          </cell>
          <cell r="H1594">
            <v>6</v>
          </cell>
          <cell r="I1594" t="str">
            <v>7215</v>
          </cell>
          <cell r="J1594" t="str">
            <v>Terrell State Hospital</v>
          </cell>
        </row>
        <row r="1595">
          <cell r="A1595" t="str">
            <v>13-012-TSH</v>
          </cell>
          <cell r="B1595" t="str">
            <v>DSHS</v>
          </cell>
          <cell r="C1595" t="str">
            <v>Bldg. 518 Child Adolescent Heating Boiler</v>
          </cell>
          <cell r="D1595">
            <v>15731</v>
          </cell>
          <cell r="E1595">
            <v>15731</v>
          </cell>
          <cell r="F1595">
            <v>15731</v>
          </cell>
          <cell r="G1595" t="str">
            <v>Other</v>
          </cell>
          <cell r="H1595">
            <v>8</v>
          </cell>
          <cell r="I1595" t="str">
            <v>7215</v>
          </cell>
          <cell r="J1595" t="str">
            <v>Terrell State Hospital</v>
          </cell>
        </row>
        <row r="1596">
          <cell r="A1596" t="str">
            <v>13-012-TSH</v>
          </cell>
          <cell r="B1596" t="str">
            <v>DSHS</v>
          </cell>
          <cell r="C1596" t="str">
            <v>Bldg. 518 Child Adolescent Heating Boiler</v>
          </cell>
          <cell r="D1596">
            <v>0</v>
          </cell>
          <cell r="E1596">
            <v>0</v>
          </cell>
          <cell r="F1596">
            <v>0</v>
          </cell>
          <cell r="G1596" t="str">
            <v>Contingency</v>
          </cell>
          <cell r="H1596">
            <v>9</v>
          </cell>
          <cell r="I1596" t="str">
            <v>7215</v>
          </cell>
          <cell r="J1596" t="str">
            <v>Terrell State Hospital</v>
          </cell>
        </row>
        <row r="1597">
          <cell r="A1597" t="str">
            <v>13-011-ASH</v>
          </cell>
          <cell r="B1597" t="str">
            <v>DSHS</v>
          </cell>
          <cell r="C1597" t="str">
            <v>Hot Water Underfloor Replacment, Bldg. 794</v>
          </cell>
          <cell r="D1597">
            <v>83725.25</v>
          </cell>
          <cell r="E1597">
            <v>83725.25</v>
          </cell>
          <cell r="F1597">
            <v>83725.25</v>
          </cell>
          <cell r="G1597" t="str">
            <v>Construction</v>
          </cell>
          <cell r="H1597">
            <v>1</v>
          </cell>
          <cell r="I1597" t="str">
            <v>7215</v>
          </cell>
          <cell r="J1597" t="str">
            <v>Austin State Hospital</v>
          </cell>
        </row>
        <row r="1598">
          <cell r="A1598" t="str">
            <v>13-011-ASH</v>
          </cell>
          <cell r="B1598" t="str">
            <v>DSHS</v>
          </cell>
          <cell r="C1598" t="str">
            <v>Hot Water Underfloor Replacment, Bldg. 794</v>
          </cell>
          <cell r="D1598">
            <v>0</v>
          </cell>
          <cell r="E1598">
            <v>0</v>
          </cell>
          <cell r="F1598">
            <v>0</v>
          </cell>
          <cell r="G1598" t="str">
            <v>Agency Admin.</v>
          </cell>
          <cell r="H1598">
            <v>6</v>
          </cell>
          <cell r="I1598" t="str">
            <v>7215</v>
          </cell>
          <cell r="J1598" t="str">
            <v>Austin State Hospital</v>
          </cell>
        </row>
        <row r="1599">
          <cell r="A1599" t="str">
            <v>13-011-ASH</v>
          </cell>
          <cell r="B1599" t="str">
            <v>DSHS</v>
          </cell>
          <cell r="C1599" t="str">
            <v>Hot Water Underfloor Replacment, Bldg. 794</v>
          </cell>
          <cell r="D1599">
            <v>0</v>
          </cell>
          <cell r="E1599">
            <v>0</v>
          </cell>
          <cell r="F1599">
            <v>0</v>
          </cell>
          <cell r="G1599" t="str">
            <v>Contingency</v>
          </cell>
          <cell r="H1599">
            <v>9</v>
          </cell>
          <cell r="I1599" t="str">
            <v>7215</v>
          </cell>
          <cell r="J1599" t="str">
            <v>Austin State Hospital</v>
          </cell>
        </row>
        <row r="1600">
          <cell r="A1600" t="str">
            <v>13-010-DSS</v>
          </cell>
          <cell r="B1600" t="str">
            <v>DADS</v>
          </cell>
          <cell r="C1600" t="str">
            <v>Fire Sprinkler Modification &amp; Infection Control</v>
          </cell>
          <cell r="D1600">
            <v>611902.68999999994</v>
          </cell>
          <cell r="E1600">
            <v>611902.68999999994</v>
          </cell>
          <cell r="F1600">
            <v>611902.68999999994</v>
          </cell>
          <cell r="G1600" t="str">
            <v>Construction</v>
          </cell>
          <cell r="H1600">
            <v>1</v>
          </cell>
          <cell r="I1600" t="str">
            <v>7644</v>
          </cell>
          <cell r="J1600" t="str">
            <v>Denton State Supported Living Center</v>
          </cell>
        </row>
        <row r="1601">
          <cell r="A1601" t="str">
            <v>13-010-DSS</v>
          </cell>
          <cell r="B1601" t="str">
            <v>DADS</v>
          </cell>
          <cell r="C1601" t="str">
            <v>Fire Sprinkler Modification &amp; Infection Control</v>
          </cell>
          <cell r="D1601">
            <v>53184.25</v>
          </cell>
          <cell r="E1601">
            <v>53184.25</v>
          </cell>
          <cell r="F1601">
            <v>53184.25</v>
          </cell>
          <cell r="G1601" t="str">
            <v>Arch. &amp; Eng.</v>
          </cell>
          <cell r="H1601">
            <v>2</v>
          </cell>
          <cell r="I1601" t="str">
            <v>7644</v>
          </cell>
          <cell r="J1601" t="str">
            <v>Denton State Supported Living Center</v>
          </cell>
        </row>
        <row r="1602">
          <cell r="A1602" t="str">
            <v>13-010-DSS</v>
          </cell>
          <cell r="B1602" t="str">
            <v>DADS</v>
          </cell>
          <cell r="C1602" t="str">
            <v>Fire Sprinkler Modification &amp; Infection Control</v>
          </cell>
          <cell r="D1602">
            <v>1522.33</v>
          </cell>
          <cell r="E1602">
            <v>1522.33</v>
          </cell>
          <cell r="F1602">
            <v>1522.33</v>
          </cell>
          <cell r="G1602" t="str">
            <v>Legal</v>
          </cell>
          <cell r="H1602">
            <v>5</v>
          </cell>
          <cell r="I1602" t="str">
            <v>7644</v>
          </cell>
          <cell r="J1602" t="str">
            <v>Denton State Supported Living Center</v>
          </cell>
        </row>
        <row r="1603">
          <cell r="A1603" t="str">
            <v>13-010-DSS</v>
          </cell>
          <cell r="B1603" t="str">
            <v>DADS</v>
          </cell>
          <cell r="C1603" t="str">
            <v>Fire Sprinkler Modification &amp; Infection Control</v>
          </cell>
          <cell r="D1603">
            <v>50757.29</v>
          </cell>
          <cell r="E1603">
            <v>50757.29</v>
          </cell>
          <cell r="F1603">
            <v>50757.29</v>
          </cell>
          <cell r="G1603" t="str">
            <v>Agency Admin.</v>
          </cell>
          <cell r="H1603">
            <v>6</v>
          </cell>
          <cell r="I1603" t="str">
            <v>7644</v>
          </cell>
          <cell r="J1603" t="str">
            <v>Denton State Supported Living Center</v>
          </cell>
        </row>
        <row r="1604">
          <cell r="A1604" t="str">
            <v>13-010-DSS</v>
          </cell>
          <cell r="B1604" t="str">
            <v>DADS</v>
          </cell>
          <cell r="C1604" t="str">
            <v>Fire Sprinkler Modification &amp; Infection Control</v>
          </cell>
          <cell r="D1604">
            <v>14556</v>
          </cell>
          <cell r="E1604">
            <v>14556</v>
          </cell>
          <cell r="F1604">
            <v>14556</v>
          </cell>
          <cell r="G1604" t="str">
            <v>Other</v>
          </cell>
          <cell r="H1604">
            <v>8</v>
          </cell>
          <cell r="I1604" t="str">
            <v>7644</v>
          </cell>
          <cell r="J1604" t="str">
            <v>Denton State Supported Living Center</v>
          </cell>
        </row>
        <row r="1605">
          <cell r="A1605" t="str">
            <v>13-010-DSS</v>
          </cell>
          <cell r="B1605" t="str">
            <v>DADS</v>
          </cell>
          <cell r="C1605" t="str">
            <v>Fire Sprinkler Modification &amp; Infection Control</v>
          </cell>
          <cell r="D1605">
            <v>0</v>
          </cell>
          <cell r="E1605">
            <v>0</v>
          </cell>
          <cell r="F1605">
            <v>0</v>
          </cell>
          <cell r="G1605" t="str">
            <v>Contingency</v>
          </cell>
          <cell r="H1605">
            <v>9</v>
          </cell>
          <cell r="I1605" t="str">
            <v>7644</v>
          </cell>
          <cell r="J1605" t="str">
            <v>Denton State Supported Living Center</v>
          </cell>
        </row>
        <row r="1606">
          <cell r="A1606" t="str">
            <v>13-009-RSC</v>
          </cell>
          <cell r="B1606" t="str">
            <v>DSHS</v>
          </cell>
          <cell r="C1606" t="str">
            <v>Fence and Gates</v>
          </cell>
          <cell r="D1606">
            <v>29823</v>
          </cell>
          <cell r="E1606">
            <v>29823</v>
          </cell>
          <cell r="F1606">
            <v>29823</v>
          </cell>
          <cell r="G1606" t="str">
            <v>Construction</v>
          </cell>
          <cell r="H1606">
            <v>1</v>
          </cell>
          <cell r="I1606" t="str">
            <v>7215</v>
          </cell>
          <cell r="J1606" t="str">
            <v>Rio Grande State Center</v>
          </cell>
        </row>
        <row r="1607">
          <cell r="A1607" t="str">
            <v>13-008-AUS</v>
          </cell>
          <cell r="B1607" t="str">
            <v>DADS</v>
          </cell>
          <cell r="C1607" t="str">
            <v>Grease Trap &amp; Cooler Replacment Bldg. 519</v>
          </cell>
          <cell r="D1607">
            <v>189009.78</v>
          </cell>
          <cell r="E1607">
            <v>189009.78</v>
          </cell>
          <cell r="F1607">
            <v>189009.78</v>
          </cell>
          <cell r="G1607" t="str">
            <v>Construction</v>
          </cell>
          <cell r="H1607">
            <v>1</v>
          </cell>
          <cell r="I1607" t="str">
            <v>7644</v>
          </cell>
          <cell r="J1607" t="str">
            <v>Austin State Supported Living Center</v>
          </cell>
        </row>
        <row r="1608">
          <cell r="A1608" t="str">
            <v>13-008-AUS</v>
          </cell>
          <cell r="B1608" t="str">
            <v>DADS</v>
          </cell>
          <cell r="C1608" t="str">
            <v>Grease Trap &amp; Cooler Replacment Bldg. 519</v>
          </cell>
          <cell r="D1608">
            <v>22855.06</v>
          </cell>
          <cell r="E1608">
            <v>22855.06</v>
          </cell>
          <cell r="F1608">
            <v>22855.06</v>
          </cell>
          <cell r="G1608" t="str">
            <v>Arch. &amp; Eng.</v>
          </cell>
          <cell r="H1608">
            <v>2</v>
          </cell>
          <cell r="I1608" t="str">
            <v>7644</v>
          </cell>
          <cell r="J1608" t="str">
            <v>Austin State Supported Living Center</v>
          </cell>
        </row>
        <row r="1609">
          <cell r="A1609" t="str">
            <v>13-008-AUS</v>
          </cell>
          <cell r="B1609" t="str">
            <v>DADS</v>
          </cell>
          <cell r="C1609" t="str">
            <v>Grease Trap &amp; Cooler Replacment Bldg. 519</v>
          </cell>
          <cell r="D1609">
            <v>1680</v>
          </cell>
          <cell r="E1609">
            <v>1680</v>
          </cell>
          <cell r="F1609">
            <v>1680</v>
          </cell>
          <cell r="G1609" t="str">
            <v>Testing</v>
          </cell>
          <cell r="H1609">
            <v>4</v>
          </cell>
          <cell r="I1609" t="str">
            <v>7644</v>
          </cell>
          <cell r="J1609" t="str">
            <v>Austin State Supported Living Center</v>
          </cell>
        </row>
        <row r="1610">
          <cell r="A1610" t="str">
            <v>13-008-AUS</v>
          </cell>
          <cell r="B1610" t="str">
            <v>DADS</v>
          </cell>
          <cell r="C1610" t="str">
            <v>Grease Trap &amp; Cooler Replacment Bldg. 519</v>
          </cell>
          <cell r="D1610">
            <v>1917.87</v>
          </cell>
          <cell r="E1610">
            <v>1917.87</v>
          </cell>
          <cell r="F1610">
            <v>1917.87</v>
          </cell>
          <cell r="G1610" t="str">
            <v>Legal</v>
          </cell>
          <cell r="H1610">
            <v>5</v>
          </cell>
          <cell r="I1610" t="str">
            <v>7644</v>
          </cell>
          <cell r="J1610" t="str">
            <v>Austin State Supported Living Center</v>
          </cell>
        </row>
        <row r="1611">
          <cell r="A1611" t="str">
            <v>13-008-AUS</v>
          </cell>
          <cell r="B1611" t="str">
            <v>DADS</v>
          </cell>
          <cell r="C1611" t="str">
            <v>Grease Trap &amp; Cooler Replacment Bldg. 519</v>
          </cell>
          <cell r="D1611">
            <v>15766</v>
          </cell>
          <cell r="E1611">
            <v>15766</v>
          </cell>
          <cell r="F1611">
            <v>15766</v>
          </cell>
          <cell r="G1611" t="str">
            <v>Agency Admin.</v>
          </cell>
          <cell r="H1611">
            <v>6</v>
          </cell>
          <cell r="I1611" t="str">
            <v>7644</v>
          </cell>
          <cell r="J1611" t="str">
            <v>Austin State Supported Living Center</v>
          </cell>
        </row>
        <row r="1612">
          <cell r="A1612" t="str">
            <v>13-008-AUS</v>
          </cell>
          <cell r="B1612" t="str">
            <v>DADS</v>
          </cell>
          <cell r="C1612" t="str">
            <v>Grease Trap &amp; Cooler Replacment Bldg. 519</v>
          </cell>
          <cell r="D1612">
            <v>2100</v>
          </cell>
          <cell r="E1612">
            <v>2100</v>
          </cell>
          <cell r="F1612">
            <v>2100</v>
          </cell>
          <cell r="G1612" t="str">
            <v>Other</v>
          </cell>
          <cell r="H1612">
            <v>8</v>
          </cell>
          <cell r="I1612" t="str">
            <v>7644</v>
          </cell>
          <cell r="J1612" t="str">
            <v>Austin State Supported Living Center</v>
          </cell>
        </row>
        <row r="1613">
          <cell r="A1613" t="str">
            <v>13-008-AUS</v>
          </cell>
          <cell r="B1613" t="str">
            <v>DADS</v>
          </cell>
          <cell r="C1613" t="str">
            <v>Grease Trap &amp; Cooler Replacment Bldg. 519</v>
          </cell>
          <cell r="D1613">
            <v>0</v>
          </cell>
          <cell r="E1613">
            <v>0</v>
          </cell>
          <cell r="F1613">
            <v>0</v>
          </cell>
          <cell r="G1613" t="str">
            <v>Contingency</v>
          </cell>
          <cell r="H1613">
            <v>9</v>
          </cell>
          <cell r="I1613" t="str">
            <v>7644</v>
          </cell>
          <cell r="J1613" t="str">
            <v>Austin State Supported Living Center</v>
          </cell>
        </row>
        <row r="1614">
          <cell r="A1614" t="str">
            <v>13-007-SGS</v>
          </cell>
          <cell r="B1614" t="str">
            <v>DADS</v>
          </cell>
          <cell r="C1614" t="str">
            <v>Fire Sprinkler Systems Bldg. 501 &amp; 502</v>
          </cell>
          <cell r="D1614">
            <v>313899.8</v>
          </cell>
          <cell r="E1614">
            <v>313899.8</v>
          </cell>
          <cell r="F1614">
            <v>313899.8</v>
          </cell>
          <cell r="G1614" t="str">
            <v>Construction</v>
          </cell>
          <cell r="H1614">
            <v>1</v>
          </cell>
          <cell r="I1614" t="str">
            <v>7644</v>
          </cell>
          <cell r="J1614" t="str">
            <v>San Angelo State Supported Living Center</v>
          </cell>
        </row>
        <row r="1615">
          <cell r="A1615" t="str">
            <v>13-007-SGS</v>
          </cell>
          <cell r="B1615" t="str">
            <v>DADS</v>
          </cell>
          <cell r="C1615" t="str">
            <v>Fire Sprinkler Systems Bldg. 501 &amp; 502</v>
          </cell>
          <cell r="D1615">
            <v>42470.65</v>
          </cell>
          <cell r="E1615">
            <v>42470.65</v>
          </cell>
          <cell r="F1615">
            <v>42470.65</v>
          </cell>
          <cell r="G1615" t="str">
            <v>Arch. &amp; Eng.</v>
          </cell>
          <cell r="H1615">
            <v>2</v>
          </cell>
          <cell r="I1615" t="str">
            <v>7644</v>
          </cell>
          <cell r="J1615" t="str">
            <v>San Angelo State Supported Living Center</v>
          </cell>
        </row>
        <row r="1616">
          <cell r="A1616" t="str">
            <v>13-007-SGS</v>
          </cell>
          <cell r="B1616" t="str">
            <v>DADS</v>
          </cell>
          <cell r="C1616" t="str">
            <v>Fire Sprinkler Systems Bldg. 501 &amp; 502</v>
          </cell>
          <cell r="D1616">
            <v>1170.74</v>
          </cell>
          <cell r="E1616">
            <v>1170.74</v>
          </cell>
          <cell r="F1616">
            <v>1170.74</v>
          </cell>
          <cell r="G1616" t="str">
            <v>Legal</v>
          </cell>
          <cell r="H1616">
            <v>5</v>
          </cell>
          <cell r="I1616" t="str">
            <v>7644</v>
          </cell>
          <cell r="J1616" t="str">
            <v>San Angelo State Supported Living Center</v>
          </cell>
        </row>
        <row r="1617">
          <cell r="A1617" t="str">
            <v>13-007-SGS</v>
          </cell>
          <cell r="B1617" t="str">
            <v>DADS</v>
          </cell>
          <cell r="C1617" t="str">
            <v>Fire Sprinkler Systems Bldg. 501 &amp; 502</v>
          </cell>
          <cell r="D1617">
            <v>26537</v>
          </cell>
          <cell r="E1617">
            <v>26537</v>
          </cell>
          <cell r="F1617">
            <v>26537</v>
          </cell>
          <cell r="G1617" t="str">
            <v>Agency Admin.</v>
          </cell>
          <cell r="H1617">
            <v>6</v>
          </cell>
          <cell r="I1617" t="str">
            <v>7644</v>
          </cell>
          <cell r="J1617" t="str">
            <v>San Angelo State Supported Living Center</v>
          </cell>
        </row>
        <row r="1618">
          <cell r="A1618" t="str">
            <v>13-007-SGS</v>
          </cell>
          <cell r="B1618" t="str">
            <v>DADS</v>
          </cell>
          <cell r="C1618" t="str">
            <v>Fire Sprinkler Systems Bldg. 501 &amp; 502</v>
          </cell>
          <cell r="D1618">
            <v>0</v>
          </cell>
          <cell r="E1618">
            <v>0</v>
          </cell>
          <cell r="F1618">
            <v>0</v>
          </cell>
          <cell r="G1618" t="str">
            <v>Contingency</v>
          </cell>
          <cell r="H1618">
            <v>9</v>
          </cell>
          <cell r="I1618" t="str">
            <v>7644</v>
          </cell>
          <cell r="J1618" t="str">
            <v>San Angelo State Supported Living Center</v>
          </cell>
        </row>
        <row r="1619">
          <cell r="A1619" t="str">
            <v>13-006-RSH</v>
          </cell>
          <cell r="B1619" t="str">
            <v>DSHS</v>
          </cell>
          <cell r="C1619" t="str">
            <v>Cooling Tower System Repairs</v>
          </cell>
          <cell r="D1619">
            <v>58250</v>
          </cell>
          <cell r="E1619">
            <v>58250</v>
          </cell>
          <cell r="F1619">
            <v>58250</v>
          </cell>
          <cell r="G1619" t="str">
            <v>Construction</v>
          </cell>
          <cell r="H1619">
            <v>1</v>
          </cell>
          <cell r="I1619" t="str">
            <v>7215</v>
          </cell>
          <cell r="J1619" t="str">
            <v>Rusk State Hospital</v>
          </cell>
        </row>
        <row r="1620">
          <cell r="A1620" t="str">
            <v>13-006-RSH</v>
          </cell>
          <cell r="B1620" t="str">
            <v>DSHS</v>
          </cell>
          <cell r="C1620" t="str">
            <v>Cooling Tower System Repairs</v>
          </cell>
          <cell r="D1620">
            <v>0</v>
          </cell>
          <cell r="E1620">
            <v>0</v>
          </cell>
          <cell r="F1620">
            <v>0</v>
          </cell>
          <cell r="G1620" t="str">
            <v>Arch. &amp; Eng.</v>
          </cell>
          <cell r="H1620">
            <v>2</v>
          </cell>
          <cell r="I1620" t="str">
            <v>7215</v>
          </cell>
          <cell r="J1620" t="str">
            <v>Rusk State Hospital</v>
          </cell>
        </row>
        <row r="1621">
          <cell r="A1621" t="str">
            <v>13-006-RSH</v>
          </cell>
          <cell r="B1621" t="str">
            <v>DSHS</v>
          </cell>
          <cell r="C1621" t="str">
            <v>Cooling Tower System Repairs</v>
          </cell>
          <cell r="D1621">
            <v>0</v>
          </cell>
          <cell r="E1621">
            <v>0</v>
          </cell>
          <cell r="F1621">
            <v>0</v>
          </cell>
          <cell r="G1621" t="str">
            <v>Testing</v>
          </cell>
          <cell r="H1621">
            <v>4</v>
          </cell>
          <cell r="I1621" t="str">
            <v>7215</v>
          </cell>
          <cell r="J1621" t="str">
            <v>Rusk State Hospital</v>
          </cell>
        </row>
        <row r="1622">
          <cell r="A1622" t="str">
            <v>13-006-RSH</v>
          </cell>
          <cell r="B1622" t="str">
            <v>DSHS</v>
          </cell>
          <cell r="C1622" t="str">
            <v>Cooling Tower System Repairs</v>
          </cell>
          <cell r="D1622">
            <v>0</v>
          </cell>
          <cell r="E1622">
            <v>0</v>
          </cell>
          <cell r="F1622">
            <v>0</v>
          </cell>
          <cell r="G1622" t="str">
            <v>Legal</v>
          </cell>
          <cell r="H1622">
            <v>5</v>
          </cell>
          <cell r="I1622" t="str">
            <v>7215</v>
          </cell>
          <cell r="J1622" t="str">
            <v>Rusk State Hospital</v>
          </cell>
        </row>
        <row r="1623">
          <cell r="A1623" t="str">
            <v>13-006-RSH</v>
          </cell>
          <cell r="B1623" t="str">
            <v>DSHS</v>
          </cell>
          <cell r="C1623" t="str">
            <v>Cooling Tower System Repairs</v>
          </cell>
          <cell r="D1623">
            <v>0</v>
          </cell>
          <cell r="E1623">
            <v>0</v>
          </cell>
          <cell r="F1623">
            <v>0</v>
          </cell>
          <cell r="G1623" t="str">
            <v>Agency Admin.</v>
          </cell>
          <cell r="H1623">
            <v>6</v>
          </cell>
          <cell r="I1623" t="str">
            <v>7215</v>
          </cell>
          <cell r="J1623" t="str">
            <v>Rusk State Hospital</v>
          </cell>
        </row>
        <row r="1624">
          <cell r="A1624" t="str">
            <v>13-006-RSH</v>
          </cell>
          <cell r="B1624" t="str">
            <v>DSHS</v>
          </cell>
          <cell r="C1624" t="str">
            <v>Cooling Tower System Repairs</v>
          </cell>
          <cell r="D1624">
            <v>0</v>
          </cell>
          <cell r="E1624">
            <v>0</v>
          </cell>
          <cell r="F1624">
            <v>0</v>
          </cell>
          <cell r="G1624" t="str">
            <v>Other</v>
          </cell>
          <cell r="H1624">
            <v>8</v>
          </cell>
          <cell r="I1624" t="str">
            <v>7215</v>
          </cell>
          <cell r="J1624" t="str">
            <v>Rusk State Hospital</v>
          </cell>
        </row>
        <row r="1625">
          <cell r="A1625" t="str">
            <v>13-006-RSH</v>
          </cell>
          <cell r="B1625" t="str">
            <v>DSHS</v>
          </cell>
          <cell r="C1625" t="str">
            <v>Cooling Tower System Repairs</v>
          </cell>
          <cell r="D1625">
            <v>0</v>
          </cell>
          <cell r="E1625">
            <v>0</v>
          </cell>
          <cell r="F1625">
            <v>0</v>
          </cell>
          <cell r="G1625" t="str">
            <v>Contingency</v>
          </cell>
          <cell r="H1625">
            <v>9</v>
          </cell>
          <cell r="I1625" t="str">
            <v>7215</v>
          </cell>
          <cell r="J1625" t="str">
            <v>Rusk State Hospital</v>
          </cell>
        </row>
        <row r="1626">
          <cell r="A1626" t="str">
            <v>13-005-SAS</v>
          </cell>
          <cell r="B1626" t="str">
            <v>DADS</v>
          </cell>
          <cell r="C1626" t="str">
            <v>HVAC Hot Water System</v>
          </cell>
          <cell r="D1626">
            <v>107743.19</v>
          </cell>
          <cell r="E1626">
            <v>107743.19</v>
          </cell>
          <cell r="F1626">
            <v>107743.19</v>
          </cell>
          <cell r="G1626" t="str">
            <v>Construction</v>
          </cell>
          <cell r="H1626">
            <v>1</v>
          </cell>
          <cell r="I1626" t="str">
            <v>7644</v>
          </cell>
          <cell r="J1626" t="str">
            <v>San Antonio State Supported Living Center</v>
          </cell>
        </row>
        <row r="1627">
          <cell r="A1627" t="str">
            <v>13-005-SAS</v>
          </cell>
          <cell r="B1627" t="str">
            <v>DADS</v>
          </cell>
          <cell r="C1627" t="str">
            <v>HVAC Hot Water System</v>
          </cell>
          <cell r="D1627">
            <v>59700.73</v>
          </cell>
          <cell r="E1627">
            <v>59700.73</v>
          </cell>
          <cell r="F1627">
            <v>59700.73</v>
          </cell>
          <cell r="G1627" t="str">
            <v>Arch. &amp; Eng.</v>
          </cell>
          <cell r="H1627">
            <v>2</v>
          </cell>
          <cell r="I1627" t="str">
            <v>7644</v>
          </cell>
          <cell r="J1627" t="str">
            <v>San Antonio State Supported Living Center</v>
          </cell>
        </row>
        <row r="1628">
          <cell r="A1628" t="str">
            <v>13-005-SAS</v>
          </cell>
          <cell r="B1628" t="str">
            <v>DADS</v>
          </cell>
          <cell r="C1628" t="str">
            <v>HVAC Hot Water System</v>
          </cell>
          <cell r="D1628">
            <v>2050.5100000000002</v>
          </cell>
          <cell r="E1628">
            <v>2050.5100000000002</v>
          </cell>
          <cell r="F1628">
            <v>2050.5100000000002</v>
          </cell>
          <cell r="G1628" t="str">
            <v>Legal</v>
          </cell>
          <cell r="H1628">
            <v>5</v>
          </cell>
          <cell r="I1628" t="str">
            <v>7644</v>
          </cell>
          <cell r="J1628" t="str">
            <v>San Antonio State Supported Living Center</v>
          </cell>
        </row>
        <row r="1629">
          <cell r="A1629" t="str">
            <v>13-005-SAS</v>
          </cell>
          <cell r="B1629" t="str">
            <v>DADS</v>
          </cell>
          <cell r="C1629" t="str">
            <v>HVAC Hot Water System</v>
          </cell>
          <cell r="D1629">
            <v>44974.16</v>
          </cell>
          <cell r="E1629">
            <v>44974.16</v>
          </cell>
          <cell r="F1629">
            <v>44974.16</v>
          </cell>
          <cell r="G1629" t="str">
            <v>Agency Admin.</v>
          </cell>
          <cell r="H1629">
            <v>6</v>
          </cell>
          <cell r="I1629" t="str">
            <v>7644</v>
          </cell>
          <cell r="J1629" t="str">
            <v>San Antonio State Supported Living Center</v>
          </cell>
        </row>
        <row r="1630">
          <cell r="A1630" t="str">
            <v>13-005-SAS</v>
          </cell>
          <cell r="B1630" t="str">
            <v>DADS</v>
          </cell>
          <cell r="C1630" t="str">
            <v>HVAC Hot Water System</v>
          </cell>
          <cell r="D1630">
            <v>141288.4</v>
          </cell>
          <cell r="E1630">
            <v>141288.4</v>
          </cell>
          <cell r="F1630">
            <v>141288.4</v>
          </cell>
          <cell r="G1630" t="str">
            <v>Other</v>
          </cell>
          <cell r="H1630">
            <v>8</v>
          </cell>
          <cell r="I1630" t="str">
            <v>7644</v>
          </cell>
          <cell r="J1630" t="str">
            <v>San Antonio State Supported Living Center</v>
          </cell>
        </row>
        <row r="1631">
          <cell r="A1631" t="str">
            <v>13-005-SAS</v>
          </cell>
          <cell r="B1631" t="str">
            <v>DADS</v>
          </cell>
          <cell r="C1631" t="str">
            <v>HVAC Hot Water System</v>
          </cell>
          <cell r="D1631">
            <v>0</v>
          </cell>
          <cell r="E1631">
            <v>0</v>
          </cell>
          <cell r="F1631">
            <v>0</v>
          </cell>
          <cell r="G1631" t="str">
            <v>Contingency</v>
          </cell>
          <cell r="H1631">
            <v>9</v>
          </cell>
          <cell r="I1631" t="str">
            <v>7644</v>
          </cell>
          <cell r="J1631" t="str">
            <v>San Antonio State Supported Living Center</v>
          </cell>
        </row>
        <row r="1632">
          <cell r="A1632" t="str">
            <v>13-005-SAS</v>
          </cell>
          <cell r="B1632" t="str">
            <v>DADS</v>
          </cell>
          <cell r="C1632" t="str">
            <v>HVAC Hot Water System</v>
          </cell>
          <cell r="D1632">
            <v>260697</v>
          </cell>
          <cell r="E1632">
            <v>260697</v>
          </cell>
          <cell r="F1632">
            <v>260697</v>
          </cell>
          <cell r="G1632" t="str">
            <v>Construction</v>
          </cell>
          <cell r="H1632">
            <v>1</v>
          </cell>
          <cell r="I1632" t="str">
            <v>SCH01</v>
          </cell>
          <cell r="J1632" t="str">
            <v>San Antonio State Supported Living Center</v>
          </cell>
        </row>
        <row r="1633">
          <cell r="A1633" t="str">
            <v>13-004-DSS</v>
          </cell>
          <cell r="B1633" t="str">
            <v>DADS</v>
          </cell>
          <cell r="C1633" t="str">
            <v>Structural Building Repairs</v>
          </cell>
          <cell r="D1633">
            <v>360535.7</v>
          </cell>
          <cell r="E1633">
            <v>360535.7</v>
          </cell>
          <cell r="F1633">
            <v>360535.7</v>
          </cell>
          <cell r="G1633" t="str">
            <v>Construction</v>
          </cell>
          <cell r="H1633">
            <v>1</v>
          </cell>
          <cell r="I1633" t="str">
            <v>7644</v>
          </cell>
          <cell r="J1633" t="str">
            <v>Denton State Supported Living Center</v>
          </cell>
        </row>
        <row r="1634">
          <cell r="A1634" t="str">
            <v>13-004-DSS</v>
          </cell>
          <cell r="B1634" t="str">
            <v>DADS</v>
          </cell>
          <cell r="C1634" t="str">
            <v>Structural Building Repairs</v>
          </cell>
          <cell r="D1634">
            <v>53182.23</v>
          </cell>
          <cell r="E1634">
            <v>53182.23</v>
          </cell>
          <cell r="F1634">
            <v>53182.23</v>
          </cell>
          <cell r="G1634" t="str">
            <v>Arch. &amp; Eng.</v>
          </cell>
          <cell r="H1634">
            <v>2</v>
          </cell>
          <cell r="I1634" t="str">
            <v>7644</v>
          </cell>
          <cell r="J1634" t="str">
            <v>Denton State Supported Living Center</v>
          </cell>
        </row>
        <row r="1635">
          <cell r="A1635" t="str">
            <v>13-004-DSS</v>
          </cell>
          <cell r="B1635" t="str">
            <v>DADS</v>
          </cell>
          <cell r="C1635" t="str">
            <v>Structural Building Repairs</v>
          </cell>
          <cell r="D1635">
            <v>0</v>
          </cell>
          <cell r="E1635">
            <v>0</v>
          </cell>
          <cell r="F1635">
            <v>0</v>
          </cell>
          <cell r="G1635" t="str">
            <v>Site Survey</v>
          </cell>
          <cell r="H1635">
            <v>3</v>
          </cell>
          <cell r="I1635" t="str">
            <v>7644</v>
          </cell>
          <cell r="J1635" t="str">
            <v>Denton State Supported Living Center</v>
          </cell>
        </row>
        <row r="1636">
          <cell r="A1636" t="str">
            <v>13-004-DSS</v>
          </cell>
          <cell r="B1636" t="str">
            <v>DADS</v>
          </cell>
          <cell r="C1636" t="str">
            <v>Structural Building Repairs</v>
          </cell>
          <cell r="D1636">
            <v>2884.51</v>
          </cell>
          <cell r="E1636">
            <v>2884.51</v>
          </cell>
          <cell r="F1636">
            <v>2884.51</v>
          </cell>
          <cell r="G1636" t="str">
            <v>Legal</v>
          </cell>
          <cell r="H1636">
            <v>5</v>
          </cell>
          <cell r="I1636" t="str">
            <v>7644</v>
          </cell>
          <cell r="J1636" t="str">
            <v>Denton State Supported Living Center</v>
          </cell>
        </row>
        <row r="1637">
          <cell r="A1637" t="str">
            <v>13-004-DSS</v>
          </cell>
          <cell r="B1637" t="str">
            <v>DADS</v>
          </cell>
          <cell r="C1637" t="str">
            <v>Structural Building Repairs</v>
          </cell>
          <cell r="D1637">
            <v>49018.28</v>
          </cell>
          <cell r="E1637">
            <v>49018.28</v>
          </cell>
          <cell r="F1637">
            <v>49018.28</v>
          </cell>
          <cell r="G1637" t="str">
            <v>Agency Admin.</v>
          </cell>
          <cell r="H1637">
            <v>6</v>
          </cell>
          <cell r="I1637" t="str">
            <v>7644</v>
          </cell>
          <cell r="J1637" t="str">
            <v>Denton State Supported Living Center</v>
          </cell>
        </row>
        <row r="1638">
          <cell r="A1638" t="str">
            <v>13-004-DSS</v>
          </cell>
          <cell r="B1638" t="str">
            <v>DADS</v>
          </cell>
          <cell r="C1638" t="str">
            <v>Structural Building Repairs</v>
          </cell>
          <cell r="D1638">
            <v>22192</v>
          </cell>
          <cell r="E1638">
            <v>22192</v>
          </cell>
          <cell r="F1638">
            <v>22192</v>
          </cell>
          <cell r="G1638" t="str">
            <v>Other</v>
          </cell>
          <cell r="H1638">
            <v>8</v>
          </cell>
          <cell r="I1638" t="str">
            <v>7644</v>
          </cell>
          <cell r="J1638" t="str">
            <v>Denton State Supported Living Center</v>
          </cell>
        </row>
        <row r="1639">
          <cell r="A1639" t="str">
            <v>13-004-DSS</v>
          </cell>
          <cell r="B1639" t="str">
            <v>DADS</v>
          </cell>
          <cell r="C1639" t="str">
            <v>Structural Building Repairs</v>
          </cell>
          <cell r="D1639">
            <v>0</v>
          </cell>
          <cell r="E1639">
            <v>0</v>
          </cell>
          <cell r="F1639">
            <v>0</v>
          </cell>
          <cell r="G1639" t="str">
            <v>Contingency</v>
          </cell>
          <cell r="H1639">
            <v>9</v>
          </cell>
          <cell r="I1639" t="str">
            <v>7644</v>
          </cell>
          <cell r="J1639" t="str">
            <v>Denton State Supported Living Center</v>
          </cell>
        </row>
        <row r="1640">
          <cell r="A1640" t="str">
            <v>13-003-DSS</v>
          </cell>
          <cell r="B1640" t="str">
            <v>DADS</v>
          </cell>
          <cell r="C1640" t="str">
            <v>Replace Gas Distribution System</v>
          </cell>
          <cell r="D1640">
            <v>678764.74</v>
          </cell>
          <cell r="E1640">
            <v>678764.74</v>
          </cell>
          <cell r="F1640">
            <v>678764.74</v>
          </cell>
          <cell r="G1640" t="str">
            <v>Construction</v>
          </cell>
          <cell r="H1640">
            <v>1</v>
          </cell>
          <cell r="I1640" t="str">
            <v>7644</v>
          </cell>
          <cell r="J1640" t="str">
            <v>Denton State Supported Living Center</v>
          </cell>
        </row>
        <row r="1641">
          <cell r="A1641" t="str">
            <v>13-003-DSS</v>
          </cell>
          <cell r="B1641" t="str">
            <v>DADS</v>
          </cell>
          <cell r="C1641" t="str">
            <v>Replace Gas Distribution System</v>
          </cell>
          <cell r="D1641">
            <v>83148.679999999993</v>
          </cell>
          <cell r="E1641">
            <v>83148.679999999993</v>
          </cell>
          <cell r="F1641">
            <v>83148.679999999993</v>
          </cell>
          <cell r="G1641" t="str">
            <v>Arch. &amp; Eng.</v>
          </cell>
          <cell r="H1641">
            <v>2</v>
          </cell>
          <cell r="I1641" t="str">
            <v>7644</v>
          </cell>
          <cell r="J1641" t="str">
            <v>Denton State Supported Living Center</v>
          </cell>
        </row>
        <row r="1642">
          <cell r="A1642" t="str">
            <v>13-003-DSS</v>
          </cell>
          <cell r="B1642" t="str">
            <v>DADS</v>
          </cell>
          <cell r="C1642" t="str">
            <v>Replace Gas Distribution System</v>
          </cell>
          <cell r="D1642">
            <v>26007</v>
          </cell>
          <cell r="E1642">
            <v>26007</v>
          </cell>
          <cell r="F1642">
            <v>26007</v>
          </cell>
          <cell r="G1642" t="str">
            <v>Site Survey</v>
          </cell>
          <cell r="H1642">
            <v>3</v>
          </cell>
          <cell r="I1642" t="str">
            <v>7644</v>
          </cell>
          <cell r="J1642" t="str">
            <v>Denton State Supported Living Center</v>
          </cell>
        </row>
        <row r="1643">
          <cell r="A1643" t="str">
            <v>13-003-DSS</v>
          </cell>
          <cell r="B1643" t="str">
            <v>DADS</v>
          </cell>
          <cell r="C1643" t="str">
            <v>Replace Gas Distribution System</v>
          </cell>
          <cell r="D1643">
            <v>11500</v>
          </cell>
          <cell r="E1643">
            <v>11500</v>
          </cell>
          <cell r="F1643">
            <v>11500</v>
          </cell>
          <cell r="G1643" t="str">
            <v>Testing</v>
          </cell>
          <cell r="H1643">
            <v>4</v>
          </cell>
          <cell r="I1643" t="str">
            <v>7644</v>
          </cell>
          <cell r="J1643" t="str">
            <v>Denton State Supported Living Center</v>
          </cell>
        </row>
        <row r="1644">
          <cell r="A1644" t="str">
            <v>13-003-DSS</v>
          </cell>
          <cell r="B1644" t="str">
            <v>DADS</v>
          </cell>
          <cell r="C1644" t="str">
            <v>Replace Gas Distribution System</v>
          </cell>
          <cell r="D1644">
            <v>1284.51</v>
          </cell>
          <cell r="E1644">
            <v>1284.51</v>
          </cell>
          <cell r="F1644">
            <v>1284.51</v>
          </cell>
          <cell r="G1644" t="str">
            <v>Legal</v>
          </cell>
          <cell r="H1644">
            <v>5</v>
          </cell>
          <cell r="I1644" t="str">
            <v>7644</v>
          </cell>
          <cell r="J1644" t="str">
            <v>Denton State Supported Living Center</v>
          </cell>
        </row>
        <row r="1645">
          <cell r="A1645" t="str">
            <v>13-003-DSS</v>
          </cell>
          <cell r="B1645" t="str">
            <v>DADS</v>
          </cell>
          <cell r="C1645" t="str">
            <v>Replace Gas Distribution System</v>
          </cell>
          <cell r="D1645">
            <v>64586.59</v>
          </cell>
          <cell r="E1645">
            <v>64586.59</v>
          </cell>
          <cell r="F1645">
            <v>64586.59</v>
          </cell>
          <cell r="G1645" t="str">
            <v>Agency Admin.</v>
          </cell>
          <cell r="H1645">
            <v>6</v>
          </cell>
          <cell r="I1645" t="str">
            <v>7644</v>
          </cell>
          <cell r="J1645" t="str">
            <v>Denton State Supported Living Center</v>
          </cell>
        </row>
        <row r="1646">
          <cell r="A1646" t="str">
            <v>13-003-DSS</v>
          </cell>
          <cell r="B1646" t="str">
            <v>DADS</v>
          </cell>
          <cell r="C1646" t="str">
            <v>Replace Gas Distribution System</v>
          </cell>
          <cell r="D1646">
            <v>0</v>
          </cell>
          <cell r="E1646">
            <v>0</v>
          </cell>
          <cell r="F1646">
            <v>0</v>
          </cell>
          <cell r="G1646" t="str">
            <v>Contingency</v>
          </cell>
          <cell r="H1646">
            <v>9</v>
          </cell>
          <cell r="I1646" t="str">
            <v>7644</v>
          </cell>
          <cell r="J1646" t="str">
            <v>Denton State Supported Living Center</v>
          </cell>
        </row>
        <row r="1647">
          <cell r="A1647" t="str">
            <v>13-002-ABS</v>
          </cell>
          <cell r="B1647" t="str">
            <v>DADS</v>
          </cell>
          <cell r="C1647" t="str">
            <v>Smokestack Repair</v>
          </cell>
          <cell r="D1647">
            <v>116300</v>
          </cell>
          <cell r="E1647">
            <v>116300</v>
          </cell>
          <cell r="F1647">
            <v>116300</v>
          </cell>
          <cell r="G1647" t="str">
            <v>Construction</v>
          </cell>
          <cell r="H1647">
            <v>1</v>
          </cell>
          <cell r="I1647" t="str">
            <v>7644</v>
          </cell>
          <cell r="J1647" t="str">
            <v>Abilene State Supported Living Center</v>
          </cell>
        </row>
        <row r="1648">
          <cell r="A1648" t="str">
            <v>13-001-WCY</v>
          </cell>
          <cell r="B1648" t="str">
            <v>DSHS</v>
          </cell>
          <cell r="C1648" t="str">
            <v>Fire Sprinkler Installation</v>
          </cell>
          <cell r="D1648">
            <v>149789.45000000001</v>
          </cell>
          <cell r="E1648">
            <v>149789.45000000001</v>
          </cell>
          <cell r="F1648">
            <v>149789.45000000001</v>
          </cell>
          <cell r="G1648" t="str">
            <v>Construction</v>
          </cell>
          <cell r="H1648">
            <v>1</v>
          </cell>
          <cell r="I1648" t="str">
            <v>7215</v>
          </cell>
          <cell r="J1648" t="str">
            <v>Waco Center for Youth</v>
          </cell>
        </row>
        <row r="1649">
          <cell r="A1649" t="str">
            <v>13-001-WCY</v>
          </cell>
          <cell r="B1649" t="str">
            <v>DSHS</v>
          </cell>
          <cell r="C1649" t="str">
            <v>Fire Sprinkler Installation</v>
          </cell>
          <cell r="D1649">
            <v>14978.95</v>
          </cell>
          <cell r="E1649">
            <v>14978.95</v>
          </cell>
          <cell r="F1649">
            <v>14978.95</v>
          </cell>
          <cell r="G1649" t="str">
            <v>Arch. &amp; Eng.</v>
          </cell>
          <cell r="H1649">
            <v>2</v>
          </cell>
          <cell r="I1649" t="str">
            <v>7215</v>
          </cell>
          <cell r="J1649" t="str">
            <v>Waco Center for Youth</v>
          </cell>
        </row>
        <row r="1650">
          <cell r="A1650" t="str">
            <v>13-001-WCY</v>
          </cell>
          <cell r="B1650" t="str">
            <v>DSHS</v>
          </cell>
          <cell r="C1650" t="str">
            <v>Fire Sprinkler Installation</v>
          </cell>
          <cell r="D1650">
            <v>4500</v>
          </cell>
          <cell r="E1650">
            <v>4500</v>
          </cell>
          <cell r="F1650">
            <v>4500</v>
          </cell>
          <cell r="G1650" t="str">
            <v>Site Survey</v>
          </cell>
          <cell r="H1650">
            <v>3</v>
          </cell>
          <cell r="I1650" t="str">
            <v>7215</v>
          </cell>
          <cell r="J1650" t="str">
            <v>Waco Center for Youth</v>
          </cell>
        </row>
        <row r="1651">
          <cell r="A1651" t="str">
            <v>13-001-WCY</v>
          </cell>
          <cell r="B1651" t="str">
            <v>DSHS</v>
          </cell>
          <cell r="C1651" t="str">
            <v>Fire Sprinkler Installation</v>
          </cell>
          <cell r="D1651">
            <v>0</v>
          </cell>
          <cell r="E1651">
            <v>0</v>
          </cell>
          <cell r="F1651">
            <v>0</v>
          </cell>
          <cell r="G1651" t="str">
            <v>Testing</v>
          </cell>
          <cell r="H1651">
            <v>4</v>
          </cell>
          <cell r="I1651" t="str">
            <v>7215</v>
          </cell>
          <cell r="J1651" t="str">
            <v>Waco Center for Youth</v>
          </cell>
        </row>
        <row r="1652">
          <cell r="A1652" t="str">
            <v>13-001-WCY</v>
          </cell>
          <cell r="B1652" t="str">
            <v>DSHS</v>
          </cell>
          <cell r="C1652" t="str">
            <v>Fire Sprinkler Installation</v>
          </cell>
          <cell r="D1652">
            <v>3296.06</v>
          </cell>
          <cell r="E1652">
            <v>3296.06</v>
          </cell>
          <cell r="F1652">
            <v>3296.06</v>
          </cell>
          <cell r="G1652" t="str">
            <v>Legal</v>
          </cell>
          <cell r="H1652">
            <v>5</v>
          </cell>
          <cell r="I1652" t="str">
            <v>7215</v>
          </cell>
          <cell r="J1652" t="str">
            <v>Waco Center for Youth</v>
          </cell>
        </row>
        <row r="1653">
          <cell r="A1653" t="str">
            <v>13-001-WCY</v>
          </cell>
          <cell r="B1653" t="str">
            <v>DSHS</v>
          </cell>
          <cell r="C1653" t="str">
            <v>Fire Sprinkler Installation</v>
          </cell>
          <cell r="D1653">
            <v>10783.8</v>
          </cell>
          <cell r="E1653">
            <v>10783.8</v>
          </cell>
          <cell r="F1653">
            <v>10783.8</v>
          </cell>
          <cell r="G1653" t="str">
            <v>Agency Admin.</v>
          </cell>
          <cell r="H1653">
            <v>6</v>
          </cell>
          <cell r="I1653" t="str">
            <v>7215</v>
          </cell>
          <cell r="J1653" t="str">
            <v>Waco Center for Youth</v>
          </cell>
        </row>
        <row r="1654">
          <cell r="A1654" t="str">
            <v>13-001-WCY</v>
          </cell>
          <cell r="B1654" t="str">
            <v>DSHS</v>
          </cell>
          <cell r="C1654" t="str">
            <v>Fire Sprinkler Installation</v>
          </cell>
          <cell r="D1654">
            <v>20703</v>
          </cell>
          <cell r="E1654">
            <v>20703</v>
          </cell>
          <cell r="F1654">
            <v>20703</v>
          </cell>
          <cell r="G1654" t="str">
            <v>Other</v>
          </cell>
          <cell r="H1654">
            <v>8</v>
          </cell>
          <cell r="I1654" t="str">
            <v>7215</v>
          </cell>
          <cell r="J1654" t="str">
            <v>Waco Center for Youth</v>
          </cell>
        </row>
        <row r="1655">
          <cell r="A1655" t="str">
            <v>13-001-WCY</v>
          </cell>
          <cell r="B1655" t="str">
            <v>DSHS</v>
          </cell>
          <cell r="C1655" t="str">
            <v>Fire Sprinkler Installation</v>
          </cell>
          <cell r="D1655">
            <v>0</v>
          </cell>
          <cell r="E1655">
            <v>0</v>
          </cell>
          <cell r="F1655">
            <v>0</v>
          </cell>
          <cell r="G1655" t="str">
            <v>Contingency</v>
          </cell>
          <cell r="H1655">
            <v>9</v>
          </cell>
          <cell r="I1655" t="str">
            <v>7215</v>
          </cell>
          <cell r="J1655" t="str">
            <v>Waco Center for Youth</v>
          </cell>
        </row>
        <row r="1656">
          <cell r="A1656" t="str">
            <v>12-013-CCS</v>
          </cell>
          <cell r="B1656" t="str">
            <v>DADS</v>
          </cell>
          <cell r="C1656" t="str">
            <v>Replace Walk-In Freezer Refrigeration System</v>
          </cell>
          <cell r="D1656">
            <v>70203</v>
          </cell>
          <cell r="E1656">
            <v>70203</v>
          </cell>
          <cell r="F1656">
            <v>70203</v>
          </cell>
          <cell r="G1656" t="str">
            <v>Construction</v>
          </cell>
          <cell r="H1656">
            <v>1</v>
          </cell>
          <cell r="I1656" t="str">
            <v>7644</v>
          </cell>
          <cell r="J1656" t="str">
            <v>Corpus Christi State Supported Living Center</v>
          </cell>
        </row>
        <row r="1657">
          <cell r="A1657" t="str">
            <v>12-013-CCS</v>
          </cell>
          <cell r="B1657" t="str">
            <v>DADS</v>
          </cell>
          <cell r="C1657" t="str">
            <v>Replace Walk-In Freezer Refrigeration System</v>
          </cell>
          <cell r="D1657">
            <v>0</v>
          </cell>
          <cell r="E1657">
            <v>0</v>
          </cell>
          <cell r="F1657">
            <v>0</v>
          </cell>
          <cell r="G1657" t="str">
            <v>Arch. &amp; Eng.</v>
          </cell>
          <cell r="H1657">
            <v>2</v>
          </cell>
          <cell r="I1657" t="str">
            <v>7644</v>
          </cell>
          <cell r="J1657" t="str">
            <v>Corpus Christi State Supported Living Center</v>
          </cell>
        </row>
        <row r="1658">
          <cell r="A1658" t="str">
            <v>12-013-CCS</v>
          </cell>
          <cell r="B1658" t="str">
            <v>DADS</v>
          </cell>
          <cell r="C1658" t="str">
            <v>Replace Walk-In Freezer Refrigeration System</v>
          </cell>
          <cell r="D1658">
            <v>0</v>
          </cell>
          <cell r="E1658">
            <v>0</v>
          </cell>
          <cell r="F1658">
            <v>0</v>
          </cell>
          <cell r="G1658" t="str">
            <v>Agency Admin.</v>
          </cell>
          <cell r="H1658">
            <v>6</v>
          </cell>
          <cell r="I1658" t="str">
            <v>7644</v>
          </cell>
          <cell r="J1658" t="str">
            <v>Corpus Christi State Supported Living Center</v>
          </cell>
        </row>
        <row r="1659">
          <cell r="A1659" t="str">
            <v>12-013-CCS</v>
          </cell>
          <cell r="B1659" t="str">
            <v>DADS</v>
          </cell>
          <cell r="C1659" t="str">
            <v>Replace Walk-In Freezer Refrigeration System</v>
          </cell>
          <cell r="D1659">
            <v>0</v>
          </cell>
          <cell r="E1659">
            <v>0</v>
          </cell>
          <cell r="F1659">
            <v>0</v>
          </cell>
          <cell r="G1659" t="str">
            <v>Contingency</v>
          </cell>
          <cell r="H1659">
            <v>9</v>
          </cell>
          <cell r="I1659" t="str">
            <v>7644</v>
          </cell>
          <cell r="J1659" t="str">
            <v>Corpus Christi State Supported Living Center</v>
          </cell>
        </row>
        <row r="1660">
          <cell r="A1660" t="str">
            <v>12-013-CCS</v>
          </cell>
          <cell r="B1660" t="str">
            <v>DADS</v>
          </cell>
          <cell r="C1660" t="str">
            <v>Replace Walk-In Freezer Refrigeration System</v>
          </cell>
          <cell r="D1660">
            <v>0</v>
          </cell>
          <cell r="E1660">
            <v>0</v>
          </cell>
          <cell r="F1660">
            <v>0</v>
          </cell>
          <cell r="G1660" t="str">
            <v>Construction</v>
          </cell>
          <cell r="H1660">
            <v>1</v>
          </cell>
          <cell r="I1660" t="str">
            <v>GR50</v>
          </cell>
          <cell r="J1660" t="str">
            <v>Corpus Christi State Supported Living Center</v>
          </cell>
        </row>
        <row r="1661">
          <cell r="A1661" t="str">
            <v>12-013-CCS</v>
          </cell>
          <cell r="B1661" t="str">
            <v>DADS</v>
          </cell>
          <cell r="C1661" t="str">
            <v>Replace Walk-In Freezer Refrigeration System</v>
          </cell>
          <cell r="D1661">
            <v>0</v>
          </cell>
          <cell r="E1661">
            <v>0</v>
          </cell>
          <cell r="F1661">
            <v>0</v>
          </cell>
          <cell r="G1661" t="str">
            <v>Arch. &amp; Eng.</v>
          </cell>
          <cell r="H1661">
            <v>2</v>
          </cell>
          <cell r="I1661" t="str">
            <v>GR50</v>
          </cell>
          <cell r="J1661" t="str">
            <v>Corpus Christi State Supported Living Center</v>
          </cell>
        </row>
        <row r="1662">
          <cell r="A1662" t="str">
            <v>12-013-CCS</v>
          </cell>
          <cell r="B1662" t="str">
            <v>DADS</v>
          </cell>
          <cell r="C1662" t="str">
            <v>Replace Walk-In Freezer Refrigeration System</v>
          </cell>
          <cell r="D1662">
            <v>0</v>
          </cell>
          <cell r="E1662">
            <v>0</v>
          </cell>
          <cell r="F1662">
            <v>0</v>
          </cell>
          <cell r="G1662" t="str">
            <v>Agency Admin.</v>
          </cell>
          <cell r="H1662">
            <v>6</v>
          </cell>
          <cell r="I1662" t="str">
            <v>GR50</v>
          </cell>
          <cell r="J1662" t="str">
            <v>Corpus Christi State Supported Living Center</v>
          </cell>
        </row>
        <row r="1663">
          <cell r="A1663" t="str">
            <v>12-013-CCS</v>
          </cell>
          <cell r="B1663" t="str">
            <v>DADS</v>
          </cell>
          <cell r="C1663" t="str">
            <v>Replace Walk-In Freezer Refrigeration System</v>
          </cell>
          <cell r="D1663">
            <v>0</v>
          </cell>
          <cell r="E1663">
            <v>0</v>
          </cell>
          <cell r="F1663">
            <v>0</v>
          </cell>
          <cell r="G1663" t="str">
            <v>Contingency</v>
          </cell>
          <cell r="H1663">
            <v>9</v>
          </cell>
          <cell r="I1663" t="str">
            <v>GR50</v>
          </cell>
          <cell r="J1663" t="str">
            <v>Corpus Christi State Supported Living Center</v>
          </cell>
        </row>
        <row r="1664">
          <cell r="A1664" t="str">
            <v>12-012-TCD</v>
          </cell>
          <cell r="B1664" t="str">
            <v>DSHS</v>
          </cell>
          <cell r="C1664" t="str">
            <v>HVAC Hot Water System</v>
          </cell>
          <cell r="D1664">
            <v>190922</v>
          </cell>
          <cell r="E1664">
            <v>190922</v>
          </cell>
          <cell r="F1664">
            <v>190922</v>
          </cell>
          <cell r="G1664" t="str">
            <v>Construction</v>
          </cell>
          <cell r="H1664">
            <v>1</v>
          </cell>
          <cell r="I1664" t="str">
            <v>7215</v>
          </cell>
          <cell r="J1664" t="str">
            <v>Texas Center for Infectious Disease</v>
          </cell>
        </row>
        <row r="1665">
          <cell r="A1665" t="str">
            <v>12-012-TCD</v>
          </cell>
          <cell r="B1665" t="str">
            <v>DSHS</v>
          </cell>
          <cell r="C1665" t="str">
            <v>HVAC Hot Water System</v>
          </cell>
          <cell r="D1665">
            <v>0</v>
          </cell>
          <cell r="E1665">
            <v>0</v>
          </cell>
          <cell r="F1665">
            <v>0</v>
          </cell>
          <cell r="G1665" t="str">
            <v>Arch. &amp; Eng.</v>
          </cell>
          <cell r="H1665">
            <v>2</v>
          </cell>
          <cell r="I1665" t="str">
            <v>7215</v>
          </cell>
          <cell r="J1665" t="str">
            <v>Texas Center for Infectious Disease</v>
          </cell>
        </row>
        <row r="1666">
          <cell r="A1666" t="str">
            <v>12-012-TCD</v>
          </cell>
          <cell r="B1666" t="str">
            <v>DSHS</v>
          </cell>
          <cell r="C1666" t="str">
            <v>HVAC Hot Water System</v>
          </cell>
          <cell r="D1666">
            <v>0</v>
          </cell>
          <cell r="E1666">
            <v>0</v>
          </cell>
          <cell r="F1666">
            <v>0</v>
          </cell>
          <cell r="G1666" t="str">
            <v>Legal</v>
          </cell>
          <cell r="H1666">
            <v>5</v>
          </cell>
          <cell r="I1666" t="str">
            <v>7215</v>
          </cell>
          <cell r="J1666" t="str">
            <v>Texas Center for Infectious Disease</v>
          </cell>
        </row>
        <row r="1667">
          <cell r="A1667" t="str">
            <v>12-012-TCD</v>
          </cell>
          <cell r="B1667" t="str">
            <v>DSHS</v>
          </cell>
          <cell r="C1667" t="str">
            <v>HVAC Hot Water System</v>
          </cell>
          <cell r="D1667">
            <v>8412.66</v>
          </cell>
          <cell r="E1667">
            <v>8412.66</v>
          </cell>
          <cell r="F1667">
            <v>8412.66</v>
          </cell>
          <cell r="G1667" t="str">
            <v>Agency Admin.</v>
          </cell>
          <cell r="H1667">
            <v>6</v>
          </cell>
          <cell r="I1667" t="str">
            <v>7215</v>
          </cell>
          <cell r="J1667" t="str">
            <v>Texas Center for Infectious Disease</v>
          </cell>
        </row>
        <row r="1668">
          <cell r="A1668" t="str">
            <v>12-012-TCD</v>
          </cell>
          <cell r="B1668" t="str">
            <v>DSHS</v>
          </cell>
          <cell r="C1668" t="str">
            <v>HVAC Hot Water System</v>
          </cell>
          <cell r="D1668">
            <v>0</v>
          </cell>
          <cell r="E1668">
            <v>0</v>
          </cell>
          <cell r="F1668">
            <v>0</v>
          </cell>
          <cell r="G1668" t="str">
            <v>Contingency</v>
          </cell>
          <cell r="H1668">
            <v>9</v>
          </cell>
          <cell r="I1668" t="str">
            <v>7215</v>
          </cell>
          <cell r="J1668" t="str">
            <v>Texas Center for Infectious Disease</v>
          </cell>
        </row>
        <row r="1669">
          <cell r="A1669" t="str">
            <v>12-012-TCD</v>
          </cell>
          <cell r="B1669" t="str">
            <v>DSHS</v>
          </cell>
          <cell r="C1669" t="str">
            <v>HVAC Hot Water System</v>
          </cell>
          <cell r="D1669">
            <v>6150</v>
          </cell>
          <cell r="E1669">
            <v>6150</v>
          </cell>
          <cell r="F1669">
            <v>6150</v>
          </cell>
          <cell r="G1669" t="str">
            <v>Other</v>
          </cell>
          <cell r="H1669">
            <v>8</v>
          </cell>
          <cell r="I1669" t="str">
            <v>7643</v>
          </cell>
          <cell r="J1669" t="str">
            <v>Texas Center for Infectious Disease</v>
          </cell>
        </row>
        <row r="1670">
          <cell r="A1670" t="str">
            <v>12-011-ASH</v>
          </cell>
          <cell r="B1670" t="str">
            <v>DSHS</v>
          </cell>
          <cell r="C1670" t="str">
            <v>Replace HVAC Unit - Building 626</v>
          </cell>
          <cell r="D1670">
            <v>17520.580000000002</v>
          </cell>
          <cell r="E1670">
            <v>17520.580000000002</v>
          </cell>
          <cell r="F1670">
            <v>17520.580000000002</v>
          </cell>
          <cell r="G1670" t="str">
            <v>Construction</v>
          </cell>
          <cell r="H1670">
            <v>1</v>
          </cell>
          <cell r="I1670" t="str">
            <v>7215</v>
          </cell>
          <cell r="J1670" t="str">
            <v>Austin State Hospital</v>
          </cell>
        </row>
        <row r="1671">
          <cell r="A1671" t="str">
            <v>12-010-RSC</v>
          </cell>
          <cell r="B1671" t="str">
            <v>DSHS</v>
          </cell>
          <cell r="C1671" t="str">
            <v>Replace/Repair Deteriorated Sidewalks</v>
          </cell>
          <cell r="D1671">
            <v>267949.28999999998</v>
          </cell>
          <cell r="E1671">
            <v>267949.28999999998</v>
          </cell>
          <cell r="F1671">
            <v>267949.28999999998</v>
          </cell>
          <cell r="G1671" t="str">
            <v>Construction</v>
          </cell>
          <cell r="H1671">
            <v>1</v>
          </cell>
          <cell r="I1671" t="str">
            <v>7215</v>
          </cell>
          <cell r="J1671" t="str">
            <v>Rio Grande State Center</v>
          </cell>
        </row>
        <row r="1672">
          <cell r="A1672" t="str">
            <v>12-010-RSC</v>
          </cell>
          <cell r="B1672" t="str">
            <v>DSHS</v>
          </cell>
          <cell r="C1672" t="str">
            <v>Replace/Repair Deteriorated Sidewalks</v>
          </cell>
          <cell r="D1672">
            <v>25612.42</v>
          </cell>
          <cell r="E1672">
            <v>25612.42</v>
          </cell>
          <cell r="F1672">
            <v>25612.42</v>
          </cell>
          <cell r="G1672" t="str">
            <v>Arch. &amp; Eng.</v>
          </cell>
          <cell r="H1672">
            <v>2</v>
          </cell>
          <cell r="I1672" t="str">
            <v>7215</v>
          </cell>
          <cell r="J1672" t="str">
            <v>Rio Grande State Center</v>
          </cell>
        </row>
        <row r="1673">
          <cell r="A1673" t="str">
            <v>12-010-RSC</v>
          </cell>
          <cell r="B1673" t="str">
            <v>DSHS</v>
          </cell>
          <cell r="C1673" t="str">
            <v>Replace/Repair Deteriorated Sidewalks</v>
          </cell>
          <cell r="D1673">
            <v>5500</v>
          </cell>
          <cell r="E1673">
            <v>5500</v>
          </cell>
          <cell r="F1673">
            <v>5500</v>
          </cell>
          <cell r="G1673" t="str">
            <v>Site Survey</v>
          </cell>
          <cell r="H1673">
            <v>3</v>
          </cell>
          <cell r="I1673" t="str">
            <v>7215</v>
          </cell>
          <cell r="J1673" t="str">
            <v>Rio Grande State Center</v>
          </cell>
        </row>
        <row r="1674">
          <cell r="A1674" t="str">
            <v>12-010-RSC</v>
          </cell>
          <cell r="B1674" t="str">
            <v>DSHS</v>
          </cell>
          <cell r="C1674" t="str">
            <v>Replace/Repair Deteriorated Sidewalks</v>
          </cell>
          <cell r="D1674">
            <v>2556.52</v>
          </cell>
          <cell r="E1674">
            <v>2556.52</v>
          </cell>
          <cell r="F1674">
            <v>2556.52</v>
          </cell>
          <cell r="G1674" t="str">
            <v>Legal</v>
          </cell>
          <cell r="H1674">
            <v>5</v>
          </cell>
          <cell r="I1674" t="str">
            <v>7215</v>
          </cell>
          <cell r="J1674" t="str">
            <v>Rio Grande State Center</v>
          </cell>
        </row>
        <row r="1675">
          <cell r="A1675" t="str">
            <v>12-010-RSC</v>
          </cell>
          <cell r="B1675" t="str">
            <v>DSHS</v>
          </cell>
          <cell r="C1675" t="str">
            <v>Replace/Repair Deteriorated Sidewalks</v>
          </cell>
          <cell r="D1675">
            <v>15252</v>
          </cell>
          <cell r="E1675">
            <v>15252</v>
          </cell>
          <cell r="F1675">
            <v>15252</v>
          </cell>
          <cell r="G1675" t="str">
            <v>Agency Admin.</v>
          </cell>
          <cell r="H1675">
            <v>6</v>
          </cell>
          <cell r="I1675" t="str">
            <v>7215</v>
          </cell>
          <cell r="J1675" t="str">
            <v>Rio Grande State Center</v>
          </cell>
        </row>
        <row r="1676">
          <cell r="A1676" t="str">
            <v>12-010-RSC</v>
          </cell>
          <cell r="B1676" t="str">
            <v>DSHS</v>
          </cell>
          <cell r="C1676" t="str">
            <v>Replace/Repair Deteriorated Sidewalks</v>
          </cell>
          <cell r="D1676">
            <v>0</v>
          </cell>
          <cell r="E1676">
            <v>0</v>
          </cell>
          <cell r="F1676">
            <v>0</v>
          </cell>
          <cell r="G1676" t="str">
            <v>Other</v>
          </cell>
          <cell r="H1676">
            <v>8</v>
          </cell>
          <cell r="I1676" t="str">
            <v>7215</v>
          </cell>
          <cell r="J1676" t="str">
            <v>Rio Grande State Center</v>
          </cell>
        </row>
        <row r="1677">
          <cell r="A1677" t="str">
            <v>12-010-RSC</v>
          </cell>
          <cell r="B1677" t="str">
            <v>DSHS</v>
          </cell>
          <cell r="C1677" t="str">
            <v>Replace/Repair Deteriorated Sidewalks</v>
          </cell>
          <cell r="D1677">
            <v>0</v>
          </cell>
          <cell r="E1677">
            <v>0</v>
          </cell>
          <cell r="F1677">
            <v>0</v>
          </cell>
          <cell r="G1677" t="str">
            <v>Contingency</v>
          </cell>
          <cell r="H1677">
            <v>9</v>
          </cell>
          <cell r="I1677" t="str">
            <v>7215</v>
          </cell>
          <cell r="J1677" t="str">
            <v>Rio Grande State Center</v>
          </cell>
        </row>
        <row r="1678">
          <cell r="A1678" t="str">
            <v>12-009-AUS</v>
          </cell>
          <cell r="B1678" t="str">
            <v>DADS</v>
          </cell>
          <cell r="C1678" t="str">
            <v>Replace Campus Gas Distribution System</v>
          </cell>
          <cell r="D1678">
            <v>135000</v>
          </cell>
          <cell r="E1678">
            <v>135000</v>
          </cell>
          <cell r="F1678">
            <v>135000</v>
          </cell>
          <cell r="G1678" t="str">
            <v>Construction</v>
          </cell>
          <cell r="H1678">
            <v>1</v>
          </cell>
          <cell r="I1678" t="str">
            <v>7616</v>
          </cell>
          <cell r="J1678" t="str">
            <v>Austin State Supported Living Center</v>
          </cell>
        </row>
        <row r="1679">
          <cell r="A1679" t="str">
            <v>12-009-AUS</v>
          </cell>
          <cell r="B1679" t="str">
            <v>DADS</v>
          </cell>
          <cell r="C1679" t="str">
            <v>Replace Campus Gas Distribution System</v>
          </cell>
          <cell r="D1679">
            <v>10366.200000000001</v>
          </cell>
          <cell r="E1679">
            <v>10366.200000000001</v>
          </cell>
          <cell r="F1679">
            <v>10366.200000000001</v>
          </cell>
          <cell r="G1679" t="str">
            <v>Agency Admin.</v>
          </cell>
          <cell r="H1679">
            <v>6</v>
          </cell>
          <cell r="I1679" t="str">
            <v>7616</v>
          </cell>
          <cell r="J1679" t="str">
            <v>Austin State Supported Living Center</v>
          </cell>
        </row>
        <row r="1680">
          <cell r="A1680" t="str">
            <v>12-009-AUS</v>
          </cell>
          <cell r="B1680" t="str">
            <v>DADS</v>
          </cell>
          <cell r="C1680" t="str">
            <v>Replace Campus Gas Distribution System</v>
          </cell>
          <cell r="D1680">
            <v>87915</v>
          </cell>
          <cell r="E1680">
            <v>87915</v>
          </cell>
          <cell r="F1680">
            <v>87915</v>
          </cell>
          <cell r="G1680" t="str">
            <v>Construction</v>
          </cell>
          <cell r="H1680">
            <v>1</v>
          </cell>
          <cell r="I1680" t="str">
            <v>GR50</v>
          </cell>
          <cell r="J1680" t="str">
            <v>Austin State Supported Living Center</v>
          </cell>
        </row>
        <row r="1681">
          <cell r="A1681" t="str">
            <v>12-008-RSC</v>
          </cell>
          <cell r="B1681" t="str">
            <v>DSHS</v>
          </cell>
          <cell r="C1681" t="str">
            <v>Energy Cost Reduction Measures</v>
          </cell>
          <cell r="D1681">
            <v>6481.8</v>
          </cell>
          <cell r="E1681">
            <v>6481.8</v>
          </cell>
          <cell r="F1681">
            <v>6481.8</v>
          </cell>
          <cell r="G1681" t="str">
            <v>Site Survey</v>
          </cell>
          <cell r="H1681">
            <v>3</v>
          </cell>
          <cell r="I1681" t="str">
            <v>1</v>
          </cell>
          <cell r="J1681" t="str">
            <v>Rio Grande State Center</v>
          </cell>
        </row>
        <row r="1682">
          <cell r="A1682" t="str">
            <v>12-008-RSC</v>
          </cell>
          <cell r="B1682" t="str">
            <v>DSHS</v>
          </cell>
          <cell r="C1682" t="str">
            <v>Energy Cost Reduction Measures</v>
          </cell>
          <cell r="D1682">
            <v>1991.05</v>
          </cell>
          <cell r="E1682">
            <v>1991.05</v>
          </cell>
          <cell r="F1682">
            <v>1991.05</v>
          </cell>
          <cell r="G1682" t="str">
            <v>Legal</v>
          </cell>
          <cell r="H1682">
            <v>5</v>
          </cell>
          <cell r="I1682" t="str">
            <v>1</v>
          </cell>
          <cell r="J1682" t="str">
            <v>Rio Grande State Center</v>
          </cell>
        </row>
        <row r="1683">
          <cell r="A1683" t="str">
            <v>12-008-RSC</v>
          </cell>
          <cell r="B1683" t="str">
            <v>DSHS</v>
          </cell>
          <cell r="C1683" t="str">
            <v>Energy Cost Reduction Measures</v>
          </cell>
          <cell r="D1683">
            <v>27442.34</v>
          </cell>
          <cell r="E1683">
            <v>27442.34</v>
          </cell>
          <cell r="F1683">
            <v>27442.34</v>
          </cell>
          <cell r="G1683" t="str">
            <v>Construction</v>
          </cell>
          <cell r="H1683">
            <v>1</v>
          </cell>
          <cell r="I1683" t="str">
            <v>7660</v>
          </cell>
          <cell r="J1683" t="str">
            <v>Rio Grande State Center</v>
          </cell>
        </row>
        <row r="1684">
          <cell r="A1684" t="str">
            <v>12-008-RSC</v>
          </cell>
          <cell r="B1684" t="str">
            <v>DSHS</v>
          </cell>
          <cell r="C1684" t="str">
            <v>Energy Cost Reduction Measures</v>
          </cell>
          <cell r="D1684">
            <v>2607.02</v>
          </cell>
          <cell r="E1684">
            <v>2607.02</v>
          </cell>
          <cell r="F1684">
            <v>2607.02</v>
          </cell>
          <cell r="G1684" t="str">
            <v>Arch. &amp; Eng.</v>
          </cell>
          <cell r="H1684">
            <v>2</v>
          </cell>
          <cell r="I1684" t="str">
            <v>7660</v>
          </cell>
          <cell r="J1684" t="str">
            <v>Rio Grande State Center</v>
          </cell>
        </row>
        <row r="1685">
          <cell r="A1685" t="str">
            <v>12-008-RSC</v>
          </cell>
          <cell r="B1685" t="str">
            <v>DSHS</v>
          </cell>
          <cell r="C1685" t="str">
            <v>Energy Cost Reduction Measures</v>
          </cell>
          <cell r="D1685">
            <v>9081.32</v>
          </cell>
          <cell r="E1685">
            <v>9081.32</v>
          </cell>
          <cell r="F1685">
            <v>9081.32</v>
          </cell>
          <cell r="G1685" t="str">
            <v>Agency Admin.</v>
          </cell>
          <cell r="H1685">
            <v>6</v>
          </cell>
          <cell r="I1685" t="str">
            <v>7660</v>
          </cell>
          <cell r="J1685" t="str">
            <v>Rio Grande State Center</v>
          </cell>
        </row>
        <row r="1686">
          <cell r="A1686" t="str">
            <v>12-008-RSC</v>
          </cell>
          <cell r="B1686" t="str">
            <v>DSHS</v>
          </cell>
          <cell r="C1686" t="str">
            <v>Energy Cost Reduction Measures</v>
          </cell>
          <cell r="D1686">
            <v>170925.66</v>
          </cell>
          <cell r="E1686">
            <v>170925.66</v>
          </cell>
          <cell r="F1686">
            <v>170925.66</v>
          </cell>
          <cell r="G1686" t="str">
            <v>Construction</v>
          </cell>
          <cell r="H1686">
            <v>1</v>
          </cell>
          <cell r="I1686" t="str">
            <v>SECO CL241</v>
          </cell>
          <cell r="J1686" t="str">
            <v>Rio Grande State Center</v>
          </cell>
        </row>
        <row r="1687">
          <cell r="A1687" t="str">
            <v>12-008-RSC</v>
          </cell>
          <cell r="B1687" t="str">
            <v>DSHS</v>
          </cell>
          <cell r="C1687" t="str">
            <v>Energy Cost Reduction Measures</v>
          </cell>
          <cell r="D1687">
            <v>16237.94</v>
          </cell>
          <cell r="E1687">
            <v>16237.94</v>
          </cell>
          <cell r="F1687">
            <v>16237.94</v>
          </cell>
          <cell r="G1687" t="str">
            <v>Arch. &amp; Eng.</v>
          </cell>
          <cell r="H1687">
            <v>2</v>
          </cell>
          <cell r="I1687" t="str">
            <v>SECO CL241</v>
          </cell>
          <cell r="J1687" t="str">
            <v>Rio Grande State Center</v>
          </cell>
        </row>
        <row r="1688">
          <cell r="A1688" t="str">
            <v>12-008-RSC</v>
          </cell>
          <cell r="B1688" t="str">
            <v>DSHS</v>
          </cell>
          <cell r="C1688" t="str">
            <v>Energy Cost Reduction Measures</v>
          </cell>
          <cell r="D1688">
            <v>17768.2</v>
          </cell>
          <cell r="E1688">
            <v>17768.2</v>
          </cell>
          <cell r="F1688">
            <v>17768.2</v>
          </cell>
          <cell r="G1688" t="str">
            <v>Site Survey</v>
          </cell>
          <cell r="H1688">
            <v>3</v>
          </cell>
          <cell r="I1688" t="str">
            <v>SECO CL241</v>
          </cell>
          <cell r="J1688" t="str">
            <v>Rio Grande State Center</v>
          </cell>
        </row>
        <row r="1689">
          <cell r="A1689" t="str">
            <v>12-007-RSH</v>
          </cell>
          <cell r="B1689" t="str">
            <v>DSHS</v>
          </cell>
          <cell r="C1689" t="str">
            <v>Paint Two (2) Water Storage Tanks</v>
          </cell>
          <cell r="D1689">
            <v>213267.56</v>
          </cell>
          <cell r="E1689">
            <v>213267.56</v>
          </cell>
          <cell r="F1689">
            <v>213267.56</v>
          </cell>
          <cell r="G1689" t="str">
            <v>Construction</v>
          </cell>
          <cell r="H1689">
            <v>1</v>
          </cell>
          <cell r="I1689" t="str">
            <v>7215</v>
          </cell>
          <cell r="J1689" t="str">
            <v>Rusk State Hospital</v>
          </cell>
        </row>
        <row r="1690">
          <cell r="A1690" t="str">
            <v>12-007-RSH</v>
          </cell>
          <cell r="B1690" t="str">
            <v>DSHS</v>
          </cell>
          <cell r="C1690" t="str">
            <v>Paint Two (2) Water Storage Tanks</v>
          </cell>
          <cell r="D1690">
            <v>19194.080000000002</v>
          </cell>
          <cell r="E1690">
            <v>19194.080000000002</v>
          </cell>
          <cell r="F1690">
            <v>19194.080000000002</v>
          </cell>
          <cell r="G1690" t="str">
            <v>Arch. &amp; Eng.</v>
          </cell>
          <cell r="H1690">
            <v>2</v>
          </cell>
          <cell r="I1690" t="str">
            <v>7215</v>
          </cell>
          <cell r="J1690" t="str">
            <v>Rusk State Hospital</v>
          </cell>
        </row>
        <row r="1691">
          <cell r="A1691" t="str">
            <v>12-007-RSH</v>
          </cell>
          <cell r="B1691" t="str">
            <v>DSHS</v>
          </cell>
          <cell r="C1691" t="str">
            <v>Paint Two (2) Water Storage Tanks</v>
          </cell>
          <cell r="D1691">
            <v>1388.13</v>
          </cell>
          <cell r="E1691">
            <v>1388.13</v>
          </cell>
          <cell r="F1691">
            <v>1388.13</v>
          </cell>
          <cell r="G1691" t="str">
            <v>Legal</v>
          </cell>
          <cell r="H1691">
            <v>5</v>
          </cell>
          <cell r="I1691" t="str">
            <v>7215</v>
          </cell>
          <cell r="J1691" t="str">
            <v>Rusk State Hospital</v>
          </cell>
        </row>
        <row r="1692">
          <cell r="A1692" t="str">
            <v>12-007-RSH</v>
          </cell>
          <cell r="B1692" t="str">
            <v>DSHS</v>
          </cell>
          <cell r="C1692" t="str">
            <v>Paint Two (2) Water Storage Tanks</v>
          </cell>
          <cell r="D1692">
            <v>0</v>
          </cell>
          <cell r="E1692">
            <v>0</v>
          </cell>
          <cell r="F1692">
            <v>0</v>
          </cell>
          <cell r="G1692" t="str">
            <v>Agency Admin.</v>
          </cell>
          <cell r="H1692">
            <v>6</v>
          </cell>
          <cell r="I1692" t="str">
            <v>7215</v>
          </cell>
          <cell r="J1692" t="str">
            <v>Rusk State Hospital</v>
          </cell>
        </row>
        <row r="1693">
          <cell r="A1693" t="str">
            <v>12-007-RSH</v>
          </cell>
          <cell r="B1693" t="str">
            <v>DSHS</v>
          </cell>
          <cell r="C1693" t="str">
            <v>Paint Two (2) Water Storage Tanks</v>
          </cell>
          <cell r="D1693">
            <v>0</v>
          </cell>
          <cell r="E1693">
            <v>0</v>
          </cell>
          <cell r="F1693">
            <v>0</v>
          </cell>
          <cell r="G1693" t="str">
            <v>Contingency</v>
          </cell>
          <cell r="H1693">
            <v>9</v>
          </cell>
          <cell r="I1693" t="str">
            <v>7215</v>
          </cell>
          <cell r="J1693" t="str">
            <v>Rusk State Hospital</v>
          </cell>
        </row>
        <row r="1694">
          <cell r="A1694" t="str">
            <v>12-006-KSH</v>
          </cell>
          <cell r="B1694" t="str">
            <v>DSHS</v>
          </cell>
          <cell r="C1694" t="str">
            <v>Replace Fire Alarm System</v>
          </cell>
          <cell r="D1694">
            <v>11950</v>
          </cell>
          <cell r="E1694">
            <v>11950</v>
          </cell>
          <cell r="F1694">
            <v>11950</v>
          </cell>
          <cell r="G1694" t="str">
            <v>Construction</v>
          </cell>
          <cell r="H1694">
            <v>1</v>
          </cell>
          <cell r="I1694" t="str">
            <v>7643</v>
          </cell>
          <cell r="J1694" t="str">
            <v>Kerrville State Hospital</v>
          </cell>
        </row>
        <row r="1695">
          <cell r="A1695" t="str">
            <v>12-005-DSS</v>
          </cell>
          <cell r="B1695" t="str">
            <v>DADS</v>
          </cell>
          <cell r="C1695" t="str">
            <v>Water Main Backflow Preventer Replacement</v>
          </cell>
          <cell r="D1695">
            <v>50799.98</v>
          </cell>
          <cell r="E1695">
            <v>50799.98</v>
          </cell>
          <cell r="F1695">
            <v>50799.98</v>
          </cell>
          <cell r="G1695" t="str">
            <v>Construction</v>
          </cell>
          <cell r="H1695">
            <v>1</v>
          </cell>
          <cell r="I1695" t="str">
            <v>GR50</v>
          </cell>
          <cell r="J1695" t="str">
            <v>Denton State Supported Living Center</v>
          </cell>
        </row>
        <row r="1696">
          <cell r="A1696" t="str">
            <v>12-004-CCS</v>
          </cell>
          <cell r="B1696" t="str">
            <v>DADS</v>
          </cell>
          <cell r="C1696" t="str">
            <v>Install Additional Receptacles</v>
          </cell>
          <cell r="D1696">
            <v>57152.7</v>
          </cell>
          <cell r="E1696">
            <v>57152.7</v>
          </cell>
          <cell r="F1696">
            <v>57152.7</v>
          </cell>
          <cell r="G1696" t="str">
            <v>Construction</v>
          </cell>
          <cell r="H1696">
            <v>1</v>
          </cell>
          <cell r="I1696" t="str">
            <v>GR50</v>
          </cell>
          <cell r="J1696" t="str">
            <v>Corpus Christi State Supported Living Center</v>
          </cell>
        </row>
        <row r="1697">
          <cell r="A1697" t="str">
            <v>12-003-BRS</v>
          </cell>
          <cell r="B1697" t="str">
            <v>DADS</v>
          </cell>
          <cell r="C1697" t="str">
            <v>Replace Damaged Doors</v>
          </cell>
          <cell r="D1697">
            <v>32225</v>
          </cell>
          <cell r="E1697">
            <v>32225</v>
          </cell>
          <cell r="F1697">
            <v>32225</v>
          </cell>
          <cell r="G1697" t="str">
            <v>Construction</v>
          </cell>
          <cell r="H1697">
            <v>1</v>
          </cell>
          <cell r="I1697" t="str">
            <v>GR50</v>
          </cell>
          <cell r="J1697" t="str">
            <v>Brenham State Supported Living Center</v>
          </cell>
        </row>
        <row r="1698">
          <cell r="A1698" t="str">
            <v>12-002-AUS</v>
          </cell>
          <cell r="B1698" t="str">
            <v>DADS</v>
          </cell>
          <cell r="C1698" t="str">
            <v>Install Water Main Pressurization Pump System</v>
          </cell>
          <cell r="D1698">
            <v>0</v>
          </cell>
          <cell r="E1698">
            <v>0</v>
          </cell>
          <cell r="F1698">
            <v>0</v>
          </cell>
          <cell r="G1698" t="str">
            <v>Agency Admin.</v>
          </cell>
          <cell r="H1698">
            <v>6</v>
          </cell>
          <cell r="I1698" t="str">
            <v>7616</v>
          </cell>
          <cell r="J1698" t="str">
            <v>Austin State Supported Living Center</v>
          </cell>
        </row>
        <row r="1699">
          <cell r="A1699" t="str">
            <v>12-002-AUS</v>
          </cell>
          <cell r="B1699" t="str">
            <v>DADS</v>
          </cell>
          <cell r="C1699" t="str">
            <v>Install Water Main Pressurization Pump System</v>
          </cell>
          <cell r="D1699">
            <v>0</v>
          </cell>
          <cell r="E1699">
            <v>0</v>
          </cell>
          <cell r="F1699">
            <v>0</v>
          </cell>
          <cell r="G1699" t="str">
            <v>Contingency</v>
          </cell>
          <cell r="H1699">
            <v>9</v>
          </cell>
          <cell r="I1699" t="str">
            <v>7616</v>
          </cell>
          <cell r="J1699" t="str">
            <v>Austin State Supported Living Center</v>
          </cell>
        </row>
        <row r="1700">
          <cell r="A1700" t="str">
            <v>12-002-AUS</v>
          </cell>
          <cell r="B1700" t="str">
            <v>DADS</v>
          </cell>
          <cell r="C1700" t="str">
            <v>Install Water Main Pressurization Pump System</v>
          </cell>
          <cell r="D1700">
            <v>8725.1200000000008</v>
          </cell>
          <cell r="E1700">
            <v>8725.1200000000008</v>
          </cell>
          <cell r="F1700">
            <v>8725.1200000000008</v>
          </cell>
          <cell r="G1700" t="str">
            <v>Agency Admin.</v>
          </cell>
          <cell r="H1700">
            <v>6</v>
          </cell>
          <cell r="I1700" t="str">
            <v>7620</v>
          </cell>
          <cell r="J1700" t="str">
            <v>Austin State Supported Living Center</v>
          </cell>
        </row>
        <row r="1701">
          <cell r="A1701" t="str">
            <v>12-002-AUS</v>
          </cell>
          <cell r="B1701" t="str">
            <v>DADS</v>
          </cell>
          <cell r="C1701" t="str">
            <v>Install Water Main Pressurization Pump System</v>
          </cell>
          <cell r="D1701">
            <v>362174.75</v>
          </cell>
          <cell r="E1701">
            <v>362174.75</v>
          </cell>
          <cell r="F1701">
            <v>362174.75</v>
          </cell>
          <cell r="G1701" t="str">
            <v>Construction</v>
          </cell>
          <cell r="H1701">
            <v>1</v>
          </cell>
          <cell r="I1701" t="str">
            <v>7644</v>
          </cell>
          <cell r="J1701" t="str">
            <v>Austin State Supported Living Center</v>
          </cell>
        </row>
        <row r="1702">
          <cell r="A1702" t="str">
            <v>12-002-AUS</v>
          </cell>
          <cell r="B1702" t="str">
            <v>DADS</v>
          </cell>
          <cell r="C1702" t="str">
            <v>Install Water Main Pressurization Pump System</v>
          </cell>
          <cell r="D1702">
            <v>10640.13</v>
          </cell>
          <cell r="E1702">
            <v>10640.13</v>
          </cell>
          <cell r="F1702">
            <v>10640.13</v>
          </cell>
          <cell r="G1702" t="str">
            <v>Arch. &amp; Eng.</v>
          </cell>
          <cell r="H1702">
            <v>2</v>
          </cell>
          <cell r="I1702" t="str">
            <v>7644</v>
          </cell>
          <cell r="J1702" t="str">
            <v>Austin State Supported Living Center</v>
          </cell>
        </row>
        <row r="1703">
          <cell r="A1703" t="str">
            <v>12-002-AUS</v>
          </cell>
          <cell r="B1703" t="str">
            <v>DADS</v>
          </cell>
          <cell r="C1703" t="str">
            <v>Install Water Main Pressurization Pump System</v>
          </cell>
          <cell r="D1703">
            <v>2625</v>
          </cell>
          <cell r="E1703">
            <v>2625</v>
          </cell>
          <cell r="F1703">
            <v>2625</v>
          </cell>
          <cell r="G1703" t="str">
            <v>Site Survey</v>
          </cell>
          <cell r="H1703">
            <v>3</v>
          </cell>
          <cell r="I1703" t="str">
            <v>7644</v>
          </cell>
          <cell r="J1703" t="str">
            <v>Austin State Supported Living Center</v>
          </cell>
        </row>
        <row r="1704">
          <cell r="A1704" t="str">
            <v>12-002-AUS</v>
          </cell>
          <cell r="B1704" t="str">
            <v>DADS</v>
          </cell>
          <cell r="C1704" t="str">
            <v>Install Water Main Pressurization Pump System</v>
          </cell>
          <cell r="D1704">
            <v>3342.15</v>
          </cell>
          <cell r="E1704">
            <v>3342.15</v>
          </cell>
          <cell r="F1704">
            <v>3342.15</v>
          </cell>
          <cell r="G1704" t="str">
            <v>Testing</v>
          </cell>
          <cell r="H1704">
            <v>4</v>
          </cell>
          <cell r="I1704" t="str">
            <v>7644</v>
          </cell>
          <cell r="J1704" t="str">
            <v>Austin State Supported Living Center</v>
          </cell>
        </row>
        <row r="1705">
          <cell r="A1705" t="str">
            <v>12-002-AUS</v>
          </cell>
          <cell r="B1705" t="str">
            <v>DADS</v>
          </cell>
          <cell r="C1705" t="str">
            <v>Install Water Main Pressurization Pump System</v>
          </cell>
          <cell r="D1705">
            <v>24103.55</v>
          </cell>
          <cell r="E1705">
            <v>24103.55</v>
          </cell>
          <cell r="F1705">
            <v>24103.55</v>
          </cell>
          <cell r="G1705" t="str">
            <v>Agency Admin.</v>
          </cell>
          <cell r="H1705">
            <v>6</v>
          </cell>
          <cell r="I1705" t="str">
            <v>7644</v>
          </cell>
          <cell r="J1705" t="str">
            <v>Austin State Supported Living Center</v>
          </cell>
        </row>
        <row r="1706">
          <cell r="A1706" t="str">
            <v>12-002-AUS</v>
          </cell>
          <cell r="B1706" t="str">
            <v>DADS</v>
          </cell>
          <cell r="C1706" t="str">
            <v>Install Water Main Pressurization Pump System</v>
          </cell>
          <cell r="D1706">
            <v>262.5</v>
          </cell>
          <cell r="E1706">
            <v>262.5</v>
          </cell>
          <cell r="F1706">
            <v>262.5</v>
          </cell>
          <cell r="G1706" t="str">
            <v>Other</v>
          </cell>
          <cell r="H1706">
            <v>8</v>
          </cell>
          <cell r="I1706" t="str">
            <v>7644</v>
          </cell>
          <cell r="J1706" t="str">
            <v>Austin State Supported Living Center</v>
          </cell>
        </row>
        <row r="1707">
          <cell r="A1707" t="str">
            <v>12-002-AUS</v>
          </cell>
          <cell r="B1707" t="str">
            <v>DADS</v>
          </cell>
          <cell r="C1707" t="str">
            <v>Install Water Main Pressurization Pump System</v>
          </cell>
          <cell r="D1707">
            <v>0</v>
          </cell>
          <cell r="E1707">
            <v>0</v>
          </cell>
          <cell r="F1707">
            <v>0</v>
          </cell>
          <cell r="G1707" t="str">
            <v>Contingency</v>
          </cell>
          <cell r="H1707">
            <v>9</v>
          </cell>
          <cell r="I1707" t="str">
            <v>7644</v>
          </cell>
          <cell r="J1707" t="str">
            <v>Austin State Supported Living Center</v>
          </cell>
        </row>
        <row r="1708">
          <cell r="A1708" t="str">
            <v>12-002-AUS</v>
          </cell>
          <cell r="B1708" t="str">
            <v>DADS</v>
          </cell>
          <cell r="C1708" t="str">
            <v>Install Water Main Pressurization Pump System</v>
          </cell>
          <cell r="D1708">
            <v>382800.73</v>
          </cell>
          <cell r="E1708">
            <v>382800.73</v>
          </cell>
          <cell r="F1708">
            <v>382800.73</v>
          </cell>
          <cell r="G1708" t="str">
            <v>Construction</v>
          </cell>
          <cell r="H1708">
            <v>1</v>
          </cell>
          <cell r="I1708" t="str">
            <v>GR50</v>
          </cell>
          <cell r="J1708" t="str">
            <v>Austin State Supported Living Center</v>
          </cell>
        </row>
        <row r="1709">
          <cell r="A1709" t="str">
            <v>12-002-AUS</v>
          </cell>
          <cell r="B1709" t="str">
            <v>DADS</v>
          </cell>
          <cell r="C1709" t="str">
            <v>Install Water Main Pressurization Pump System</v>
          </cell>
          <cell r="D1709">
            <v>38191.839999999997</v>
          </cell>
          <cell r="E1709">
            <v>38191.839999999997</v>
          </cell>
          <cell r="F1709">
            <v>38191.839999999997</v>
          </cell>
          <cell r="G1709" t="str">
            <v>Arch. &amp; Eng.</v>
          </cell>
          <cell r="H1709">
            <v>2</v>
          </cell>
          <cell r="I1709" t="str">
            <v>GR50</v>
          </cell>
          <cell r="J1709" t="str">
            <v>Austin State Supported Living Center</v>
          </cell>
        </row>
        <row r="1710">
          <cell r="A1710" t="str">
            <v>12-002-AUS</v>
          </cell>
          <cell r="B1710" t="str">
            <v>DADS</v>
          </cell>
          <cell r="C1710" t="str">
            <v>Install Water Main Pressurization Pump System</v>
          </cell>
          <cell r="D1710">
            <v>1785</v>
          </cell>
          <cell r="E1710">
            <v>1785</v>
          </cell>
          <cell r="F1710">
            <v>1785</v>
          </cell>
          <cell r="G1710" t="str">
            <v>Testing</v>
          </cell>
          <cell r="H1710">
            <v>4</v>
          </cell>
          <cell r="I1710" t="str">
            <v>GR50</v>
          </cell>
          <cell r="J1710" t="str">
            <v>Austin State Supported Living Center</v>
          </cell>
        </row>
        <row r="1711">
          <cell r="A1711" t="str">
            <v>12-002-AUS</v>
          </cell>
          <cell r="B1711" t="str">
            <v>DADS</v>
          </cell>
          <cell r="C1711" t="str">
            <v>Install Water Main Pressurization Pump System</v>
          </cell>
          <cell r="D1711">
            <v>1745.49</v>
          </cell>
          <cell r="E1711">
            <v>1745.49</v>
          </cell>
          <cell r="F1711">
            <v>1745.49</v>
          </cell>
          <cell r="G1711" t="str">
            <v>Legal</v>
          </cell>
          <cell r="H1711">
            <v>5</v>
          </cell>
          <cell r="I1711" t="str">
            <v>GR50</v>
          </cell>
          <cell r="J1711" t="str">
            <v>Austin State Supported Living Center</v>
          </cell>
        </row>
        <row r="1712">
          <cell r="A1712" t="str">
            <v>12-002-AUS</v>
          </cell>
          <cell r="B1712" t="str">
            <v>DADS</v>
          </cell>
          <cell r="C1712" t="str">
            <v>Install Water Main Pressurization Pump System</v>
          </cell>
          <cell r="D1712">
            <v>44058.83</v>
          </cell>
          <cell r="E1712">
            <v>44058.83</v>
          </cell>
          <cell r="F1712">
            <v>44058.83</v>
          </cell>
          <cell r="G1712" t="str">
            <v>Agency Admin.</v>
          </cell>
          <cell r="H1712">
            <v>6</v>
          </cell>
          <cell r="I1712" t="str">
            <v>GR50</v>
          </cell>
          <cell r="J1712" t="str">
            <v>Austin State Supported Living Center</v>
          </cell>
        </row>
        <row r="1713">
          <cell r="A1713" t="str">
            <v>12-002-AUS</v>
          </cell>
          <cell r="B1713" t="str">
            <v>DADS</v>
          </cell>
          <cell r="C1713" t="str">
            <v>Install Water Main Pressurization Pump System</v>
          </cell>
          <cell r="D1713">
            <v>0</v>
          </cell>
          <cell r="E1713">
            <v>0</v>
          </cell>
          <cell r="F1713">
            <v>0</v>
          </cell>
          <cell r="G1713" t="str">
            <v>Other</v>
          </cell>
          <cell r="H1713">
            <v>8</v>
          </cell>
          <cell r="I1713" t="str">
            <v>GR50</v>
          </cell>
          <cell r="J1713" t="str">
            <v>Austin State Supported Living Center</v>
          </cell>
        </row>
        <row r="1714">
          <cell r="A1714" t="str">
            <v>12-002-AUS</v>
          </cell>
          <cell r="B1714" t="str">
            <v>DADS</v>
          </cell>
          <cell r="C1714" t="str">
            <v>Install Water Main Pressurization Pump System</v>
          </cell>
          <cell r="D1714">
            <v>0</v>
          </cell>
          <cell r="E1714">
            <v>0</v>
          </cell>
          <cell r="F1714">
            <v>0</v>
          </cell>
          <cell r="G1714" t="str">
            <v>Contingency</v>
          </cell>
          <cell r="H1714">
            <v>9</v>
          </cell>
          <cell r="I1714" t="str">
            <v>GR50</v>
          </cell>
          <cell r="J1714" t="str">
            <v>Austin State Supported Living Center</v>
          </cell>
        </row>
        <row r="1715">
          <cell r="A1715" t="str">
            <v>12-001-MSS</v>
          </cell>
          <cell r="B1715" t="str">
            <v>DADS</v>
          </cell>
          <cell r="C1715" t="str">
            <v>Replace Laundry Water Softener System</v>
          </cell>
          <cell r="D1715">
            <v>29884.720000000001</v>
          </cell>
          <cell r="E1715">
            <v>29884.720000000001</v>
          </cell>
          <cell r="F1715">
            <v>29884.720000000001</v>
          </cell>
          <cell r="G1715" t="str">
            <v>Construction</v>
          </cell>
          <cell r="H1715">
            <v>1</v>
          </cell>
          <cell r="I1715" t="str">
            <v>GR50</v>
          </cell>
          <cell r="J1715" t="str">
            <v>Mexia State Supported Living Center</v>
          </cell>
        </row>
        <row r="1716">
          <cell r="A1716" t="str">
            <v>11-007-WFH</v>
          </cell>
          <cell r="B1716" t="str">
            <v>DSHS</v>
          </cell>
          <cell r="C1716" t="str">
            <v>Replace Laundry Water Softener System</v>
          </cell>
          <cell r="D1716">
            <v>18400</v>
          </cell>
          <cell r="E1716">
            <v>18400</v>
          </cell>
          <cell r="F1716">
            <v>18400</v>
          </cell>
          <cell r="G1716" t="str">
            <v>Construction</v>
          </cell>
          <cell r="H1716">
            <v>1</v>
          </cell>
          <cell r="I1716" t="str">
            <v>7212</v>
          </cell>
          <cell r="J1716" t="str">
            <v>North Texas State Hospital - Wichita Falls</v>
          </cell>
        </row>
        <row r="1717">
          <cell r="A1717" t="str">
            <v>11-006-BRS</v>
          </cell>
          <cell r="B1717" t="str">
            <v>DADS</v>
          </cell>
          <cell r="C1717" t="str">
            <v>Replace Five Air Handler Units</v>
          </cell>
          <cell r="D1717">
            <v>400799.21</v>
          </cell>
          <cell r="E1717">
            <v>400799.21</v>
          </cell>
          <cell r="F1717">
            <v>400799.21</v>
          </cell>
          <cell r="G1717" t="str">
            <v>Construction</v>
          </cell>
          <cell r="H1717">
            <v>1</v>
          </cell>
          <cell r="I1717" t="str">
            <v>7644</v>
          </cell>
          <cell r="J1717" t="str">
            <v>Brenham State Supported Living Center</v>
          </cell>
        </row>
        <row r="1718">
          <cell r="A1718" t="str">
            <v>11-006-BRS</v>
          </cell>
          <cell r="B1718" t="str">
            <v>DADS</v>
          </cell>
          <cell r="C1718" t="str">
            <v>Replace Five Air Handler Units</v>
          </cell>
          <cell r="D1718">
            <v>23036.799999999999</v>
          </cell>
          <cell r="E1718">
            <v>23036.799999999999</v>
          </cell>
          <cell r="F1718">
            <v>23036.799999999999</v>
          </cell>
          <cell r="G1718" t="str">
            <v>Arch. &amp; Eng.</v>
          </cell>
          <cell r="H1718">
            <v>2</v>
          </cell>
          <cell r="I1718" t="str">
            <v>7644</v>
          </cell>
          <cell r="J1718" t="str">
            <v>Brenham State Supported Living Center</v>
          </cell>
        </row>
        <row r="1719">
          <cell r="A1719" t="str">
            <v>11-006-BRS</v>
          </cell>
          <cell r="B1719" t="str">
            <v>DADS</v>
          </cell>
          <cell r="C1719" t="str">
            <v>Replace Five Air Handler Units</v>
          </cell>
          <cell r="D1719">
            <v>2020.44</v>
          </cell>
          <cell r="E1719">
            <v>2020.44</v>
          </cell>
          <cell r="F1719">
            <v>2020.44</v>
          </cell>
          <cell r="G1719" t="str">
            <v>Legal</v>
          </cell>
          <cell r="H1719">
            <v>5</v>
          </cell>
          <cell r="I1719" t="str">
            <v>7644</v>
          </cell>
          <cell r="J1719" t="str">
            <v>Brenham State Supported Living Center</v>
          </cell>
        </row>
        <row r="1720">
          <cell r="A1720" t="str">
            <v>11-006-BRS</v>
          </cell>
          <cell r="B1720" t="str">
            <v>DADS</v>
          </cell>
          <cell r="C1720" t="str">
            <v>Replace Five Air Handler Units</v>
          </cell>
          <cell r="D1720">
            <v>31764.41</v>
          </cell>
          <cell r="E1720">
            <v>31764.41</v>
          </cell>
          <cell r="F1720">
            <v>31764.41</v>
          </cell>
          <cell r="G1720" t="str">
            <v>Agency Admin.</v>
          </cell>
          <cell r="H1720">
            <v>6</v>
          </cell>
          <cell r="I1720" t="str">
            <v>7644</v>
          </cell>
          <cell r="J1720" t="str">
            <v>Brenham State Supported Living Center</v>
          </cell>
        </row>
        <row r="1721">
          <cell r="A1721" t="str">
            <v>11-006-BRS</v>
          </cell>
          <cell r="B1721" t="str">
            <v>DADS</v>
          </cell>
          <cell r="C1721" t="str">
            <v>Replace Five Air Handler Units</v>
          </cell>
          <cell r="D1721">
            <v>22881</v>
          </cell>
          <cell r="E1721">
            <v>22881</v>
          </cell>
          <cell r="F1721">
            <v>22881</v>
          </cell>
          <cell r="G1721" t="str">
            <v>Other</v>
          </cell>
          <cell r="H1721">
            <v>8</v>
          </cell>
          <cell r="I1721" t="str">
            <v>7644</v>
          </cell>
          <cell r="J1721" t="str">
            <v>Brenham State Supported Living Center</v>
          </cell>
        </row>
        <row r="1722">
          <cell r="A1722" t="str">
            <v>11-006-BRS</v>
          </cell>
          <cell r="B1722" t="str">
            <v>DADS</v>
          </cell>
          <cell r="C1722" t="str">
            <v>Replace Five Air Handler Units</v>
          </cell>
          <cell r="D1722">
            <v>0</v>
          </cell>
          <cell r="E1722">
            <v>0</v>
          </cell>
          <cell r="F1722">
            <v>0</v>
          </cell>
          <cell r="G1722" t="str">
            <v>Contingency</v>
          </cell>
          <cell r="H1722">
            <v>9</v>
          </cell>
          <cell r="I1722" t="str">
            <v>7644</v>
          </cell>
          <cell r="J1722" t="str">
            <v>Brenham State Supported Living Center</v>
          </cell>
        </row>
        <row r="1723">
          <cell r="A1723" t="str">
            <v>11-006-BRS</v>
          </cell>
          <cell r="B1723" t="str">
            <v>DADS</v>
          </cell>
          <cell r="C1723" t="str">
            <v>Replace Five Air Handler Units</v>
          </cell>
          <cell r="D1723">
            <v>223.93</v>
          </cell>
          <cell r="E1723">
            <v>223.93</v>
          </cell>
          <cell r="F1723">
            <v>223.93</v>
          </cell>
          <cell r="G1723" t="str">
            <v>Arch. &amp; Eng.</v>
          </cell>
          <cell r="H1723">
            <v>2</v>
          </cell>
          <cell r="I1723" t="str">
            <v>GR50</v>
          </cell>
          <cell r="J1723" t="str">
            <v>Brenham State Supported Living Center</v>
          </cell>
        </row>
        <row r="1724">
          <cell r="A1724" t="str">
            <v>11-005-SAS</v>
          </cell>
          <cell r="B1724" t="str">
            <v>DADS</v>
          </cell>
          <cell r="C1724" t="str">
            <v>Renovate Building 500 – Dental Clinic</v>
          </cell>
          <cell r="D1724">
            <v>0</v>
          </cell>
          <cell r="E1724">
            <v>0</v>
          </cell>
          <cell r="F1724">
            <v>0</v>
          </cell>
          <cell r="G1724" t="str">
            <v>Construction</v>
          </cell>
          <cell r="H1724">
            <v>1</v>
          </cell>
          <cell r="I1724" t="str">
            <v>7210</v>
          </cell>
          <cell r="J1724" t="str">
            <v>San Antonio State Supported Living Center</v>
          </cell>
        </row>
        <row r="1725">
          <cell r="A1725" t="str">
            <v>11-005-SAS</v>
          </cell>
          <cell r="B1725" t="str">
            <v>DADS</v>
          </cell>
          <cell r="C1725" t="str">
            <v>Renovate Building 500 – Dental Clinic</v>
          </cell>
          <cell r="D1725">
            <v>19507.84</v>
          </cell>
          <cell r="E1725">
            <v>19507.84</v>
          </cell>
          <cell r="F1725">
            <v>19507.84</v>
          </cell>
          <cell r="G1725" t="str">
            <v>Arch. &amp; Eng.</v>
          </cell>
          <cell r="H1725">
            <v>2</v>
          </cell>
          <cell r="I1725" t="str">
            <v>7210</v>
          </cell>
          <cell r="J1725" t="str">
            <v>San Antonio State Supported Living Center</v>
          </cell>
        </row>
        <row r="1726">
          <cell r="A1726" t="str">
            <v>11-005-SAS</v>
          </cell>
          <cell r="B1726" t="str">
            <v>DADS</v>
          </cell>
          <cell r="C1726" t="str">
            <v>Renovate Building 500 – Dental Clinic</v>
          </cell>
          <cell r="D1726">
            <v>3440</v>
          </cell>
          <cell r="E1726">
            <v>3440</v>
          </cell>
          <cell r="F1726">
            <v>3440</v>
          </cell>
          <cell r="G1726" t="str">
            <v>Site Survey</v>
          </cell>
          <cell r="H1726">
            <v>3</v>
          </cell>
          <cell r="I1726" t="str">
            <v>7210</v>
          </cell>
          <cell r="J1726" t="str">
            <v>San Antonio State Supported Living Center</v>
          </cell>
        </row>
        <row r="1727">
          <cell r="A1727" t="str">
            <v>11-005-SAS</v>
          </cell>
          <cell r="B1727" t="str">
            <v>DADS</v>
          </cell>
          <cell r="C1727" t="str">
            <v>Renovate Building 500 – Dental Clinic</v>
          </cell>
          <cell r="D1727">
            <v>0</v>
          </cell>
          <cell r="E1727">
            <v>0</v>
          </cell>
          <cell r="F1727">
            <v>0</v>
          </cell>
          <cell r="G1727" t="str">
            <v>Testing</v>
          </cell>
          <cell r="H1727">
            <v>4</v>
          </cell>
          <cell r="I1727" t="str">
            <v>7210</v>
          </cell>
          <cell r="J1727" t="str">
            <v>San Antonio State Supported Living Center</v>
          </cell>
        </row>
        <row r="1728">
          <cell r="A1728" t="str">
            <v>11-005-SAS</v>
          </cell>
          <cell r="B1728" t="str">
            <v>DADS</v>
          </cell>
          <cell r="C1728" t="str">
            <v>Renovate Building 500 – Dental Clinic</v>
          </cell>
          <cell r="D1728">
            <v>3441.11</v>
          </cell>
          <cell r="E1728">
            <v>3441.11</v>
          </cell>
          <cell r="F1728">
            <v>3441.11</v>
          </cell>
          <cell r="G1728" t="str">
            <v>Legal</v>
          </cell>
          <cell r="H1728">
            <v>5</v>
          </cell>
          <cell r="I1728" t="str">
            <v>7210</v>
          </cell>
          <cell r="J1728" t="str">
            <v>San Antonio State Supported Living Center</v>
          </cell>
        </row>
        <row r="1729">
          <cell r="A1729" t="str">
            <v>11-005-SAS</v>
          </cell>
          <cell r="B1729" t="str">
            <v>DADS</v>
          </cell>
          <cell r="C1729" t="str">
            <v>Renovate Building 500 – Dental Clinic</v>
          </cell>
          <cell r="D1729">
            <v>1217.04</v>
          </cell>
          <cell r="E1729">
            <v>1217.04</v>
          </cell>
          <cell r="F1729">
            <v>1217.04</v>
          </cell>
          <cell r="G1729" t="str">
            <v>Other</v>
          </cell>
          <cell r="H1729">
            <v>8</v>
          </cell>
          <cell r="I1729" t="str">
            <v>7210</v>
          </cell>
          <cell r="J1729" t="str">
            <v>San Antonio State Supported Living Center</v>
          </cell>
        </row>
        <row r="1730">
          <cell r="A1730" t="str">
            <v>11-005-SAS</v>
          </cell>
          <cell r="B1730" t="str">
            <v>DADS</v>
          </cell>
          <cell r="C1730" t="str">
            <v>Renovate Building 500 – Dental Clinic</v>
          </cell>
          <cell r="D1730">
            <v>0</v>
          </cell>
          <cell r="E1730">
            <v>0</v>
          </cell>
          <cell r="F1730">
            <v>0</v>
          </cell>
          <cell r="G1730" t="str">
            <v>Contingency</v>
          </cell>
          <cell r="H1730">
            <v>9</v>
          </cell>
          <cell r="I1730" t="str">
            <v>7210</v>
          </cell>
          <cell r="J1730" t="str">
            <v>San Antonio State Supported Living Center</v>
          </cell>
        </row>
        <row r="1731">
          <cell r="A1731" t="str">
            <v>11-005-SAS</v>
          </cell>
          <cell r="B1731" t="str">
            <v>DADS</v>
          </cell>
          <cell r="C1731" t="str">
            <v>Renovate Building 500 – Dental Clinic</v>
          </cell>
          <cell r="D1731">
            <v>110012.82</v>
          </cell>
          <cell r="E1731">
            <v>110012.82</v>
          </cell>
          <cell r="F1731">
            <v>110012.82</v>
          </cell>
          <cell r="G1731" t="str">
            <v>Construction</v>
          </cell>
          <cell r="H1731">
            <v>1</v>
          </cell>
          <cell r="I1731" t="str">
            <v>7620</v>
          </cell>
          <cell r="J1731" t="str">
            <v>San Antonio State Supported Living Center</v>
          </cell>
        </row>
        <row r="1732">
          <cell r="A1732" t="str">
            <v>11-005-SAS</v>
          </cell>
          <cell r="B1732" t="str">
            <v>DADS</v>
          </cell>
          <cell r="C1732" t="str">
            <v>Renovate Building 500 – Dental Clinic</v>
          </cell>
          <cell r="D1732">
            <v>11059.43</v>
          </cell>
          <cell r="E1732">
            <v>11059.43</v>
          </cell>
          <cell r="F1732">
            <v>11059.43</v>
          </cell>
          <cell r="G1732" t="str">
            <v>Agency Admin.</v>
          </cell>
          <cell r="H1732">
            <v>6</v>
          </cell>
          <cell r="I1732" t="str">
            <v>7620</v>
          </cell>
          <cell r="J1732" t="str">
            <v>San Antonio State Supported Living Center</v>
          </cell>
        </row>
        <row r="1733">
          <cell r="A1733" t="str">
            <v>11-005-SAS</v>
          </cell>
          <cell r="B1733" t="str">
            <v>DADS</v>
          </cell>
          <cell r="C1733" t="str">
            <v>Renovate Building 500 – Dental Clinic</v>
          </cell>
          <cell r="D1733">
            <v>917.02</v>
          </cell>
          <cell r="E1733">
            <v>917.02</v>
          </cell>
          <cell r="F1733">
            <v>917.02</v>
          </cell>
          <cell r="G1733" t="str">
            <v>Arch. &amp; Eng.</v>
          </cell>
          <cell r="H1733">
            <v>2</v>
          </cell>
          <cell r="I1733" t="str">
            <v>7644</v>
          </cell>
          <cell r="J1733" t="str">
            <v>San Antonio State Supported Living Center</v>
          </cell>
        </row>
        <row r="1734">
          <cell r="A1734" t="str">
            <v>11-005-SAS</v>
          </cell>
          <cell r="B1734" t="str">
            <v>DADS</v>
          </cell>
          <cell r="C1734" t="str">
            <v>Renovate Building 500 – Dental Clinic</v>
          </cell>
          <cell r="D1734">
            <v>105445.13</v>
          </cell>
          <cell r="E1734">
            <v>105445.13</v>
          </cell>
          <cell r="F1734">
            <v>105445.13</v>
          </cell>
          <cell r="G1734" t="str">
            <v>Construction</v>
          </cell>
          <cell r="H1734">
            <v>1</v>
          </cell>
          <cell r="I1734" t="str">
            <v>GR50</v>
          </cell>
          <cell r="J1734" t="str">
            <v>San Antonio State Supported Living Center</v>
          </cell>
        </row>
        <row r="1735">
          <cell r="A1735" t="str">
            <v>11-005-SAS</v>
          </cell>
          <cell r="B1735" t="str">
            <v>DADS</v>
          </cell>
          <cell r="C1735" t="str">
            <v>Renovate Building 500 – Dental Clinic</v>
          </cell>
          <cell r="D1735">
            <v>12232.18</v>
          </cell>
          <cell r="E1735">
            <v>12232.18</v>
          </cell>
          <cell r="F1735">
            <v>12232.18</v>
          </cell>
          <cell r="G1735" t="str">
            <v>Arch. &amp; Eng.</v>
          </cell>
          <cell r="H1735">
            <v>2</v>
          </cell>
          <cell r="I1735" t="str">
            <v>GR50</v>
          </cell>
          <cell r="J1735" t="str">
            <v>San Antonio State Supported Living Center</v>
          </cell>
        </row>
        <row r="1736">
          <cell r="A1736" t="str">
            <v>11-005-SAS</v>
          </cell>
          <cell r="B1736" t="str">
            <v>DADS</v>
          </cell>
          <cell r="C1736" t="str">
            <v>Renovate Building 500 – Dental Clinic</v>
          </cell>
          <cell r="D1736">
            <v>340</v>
          </cell>
          <cell r="E1736">
            <v>340</v>
          </cell>
          <cell r="F1736">
            <v>340</v>
          </cell>
          <cell r="G1736" t="str">
            <v>Legal</v>
          </cell>
          <cell r="H1736">
            <v>5</v>
          </cell>
          <cell r="I1736" t="str">
            <v>GR50</v>
          </cell>
          <cell r="J1736" t="str">
            <v>San Antonio State Supported Living Center</v>
          </cell>
        </row>
        <row r="1737">
          <cell r="A1737" t="str">
            <v>11-005-SAS</v>
          </cell>
          <cell r="B1737" t="str">
            <v>DADS</v>
          </cell>
          <cell r="C1737" t="str">
            <v>Renovate Building 500 – Dental Clinic</v>
          </cell>
          <cell r="D1737">
            <v>18091.95</v>
          </cell>
          <cell r="E1737">
            <v>18091.95</v>
          </cell>
          <cell r="F1737">
            <v>18091.95</v>
          </cell>
          <cell r="G1737" t="str">
            <v>Agency Admin.</v>
          </cell>
          <cell r="H1737">
            <v>6</v>
          </cell>
          <cell r="I1737" t="str">
            <v>GR50</v>
          </cell>
          <cell r="J1737" t="str">
            <v>San Antonio State Supported Living Center</v>
          </cell>
        </row>
        <row r="1738">
          <cell r="A1738" t="str">
            <v>11-005-SAS</v>
          </cell>
          <cell r="B1738" t="str">
            <v>DADS</v>
          </cell>
          <cell r="C1738" t="str">
            <v>Renovate Building 500 – Dental Clinic</v>
          </cell>
          <cell r="D1738">
            <v>7412.5</v>
          </cell>
          <cell r="E1738">
            <v>7412.5</v>
          </cell>
          <cell r="F1738">
            <v>7412.5</v>
          </cell>
          <cell r="G1738" t="str">
            <v>Other</v>
          </cell>
          <cell r="H1738">
            <v>8</v>
          </cell>
          <cell r="I1738" t="str">
            <v>GR50</v>
          </cell>
          <cell r="J1738" t="str">
            <v>San Antonio State Supported Living Center</v>
          </cell>
        </row>
        <row r="1739">
          <cell r="A1739" t="str">
            <v>11-005-SAS</v>
          </cell>
          <cell r="B1739" t="str">
            <v>DADS</v>
          </cell>
          <cell r="C1739" t="str">
            <v>Renovate Building 500 – Dental Clinic</v>
          </cell>
          <cell r="D1739">
            <v>0</v>
          </cell>
          <cell r="E1739">
            <v>0</v>
          </cell>
          <cell r="F1739">
            <v>0</v>
          </cell>
          <cell r="G1739" t="str">
            <v>Contingency</v>
          </cell>
          <cell r="H1739">
            <v>9</v>
          </cell>
          <cell r="I1739" t="str">
            <v>GR50</v>
          </cell>
          <cell r="J1739" t="str">
            <v>San Antonio State Supported Living Center</v>
          </cell>
        </row>
        <row r="1740">
          <cell r="A1740" t="str">
            <v>11-004-SGS</v>
          </cell>
          <cell r="B1740" t="str">
            <v>DADS</v>
          </cell>
          <cell r="C1740" t="str">
            <v>Waste Water Treatment Plant Renovations</v>
          </cell>
          <cell r="D1740">
            <v>120636.71</v>
          </cell>
          <cell r="E1740">
            <v>120636.71</v>
          </cell>
          <cell r="F1740">
            <v>120636.71</v>
          </cell>
          <cell r="G1740" t="str">
            <v>Construction</v>
          </cell>
          <cell r="H1740">
            <v>1</v>
          </cell>
          <cell r="I1740" t="str">
            <v>7210</v>
          </cell>
          <cell r="J1740" t="str">
            <v>San Angelo State Supported Living Center</v>
          </cell>
        </row>
        <row r="1741">
          <cell r="A1741" t="str">
            <v>11-004-SGS</v>
          </cell>
          <cell r="B1741" t="str">
            <v>DADS</v>
          </cell>
          <cell r="C1741" t="str">
            <v>Waste Water Treatment Plant Renovations</v>
          </cell>
          <cell r="D1741">
            <v>87.41</v>
          </cell>
          <cell r="E1741">
            <v>87.41</v>
          </cell>
          <cell r="F1741">
            <v>87.41</v>
          </cell>
          <cell r="G1741" t="str">
            <v>Legal</v>
          </cell>
          <cell r="H1741">
            <v>5</v>
          </cell>
          <cell r="I1741" t="str">
            <v>7210</v>
          </cell>
          <cell r="J1741" t="str">
            <v>San Angelo State Supported Living Center</v>
          </cell>
        </row>
        <row r="1742">
          <cell r="A1742" t="str">
            <v>11-004-SGS</v>
          </cell>
          <cell r="B1742" t="str">
            <v>DADS</v>
          </cell>
          <cell r="C1742" t="str">
            <v>Waste Water Treatment Plant Renovations</v>
          </cell>
          <cell r="D1742">
            <v>14492.98</v>
          </cell>
          <cell r="E1742">
            <v>14492.98</v>
          </cell>
          <cell r="F1742">
            <v>14492.98</v>
          </cell>
          <cell r="G1742" t="str">
            <v>Construction</v>
          </cell>
          <cell r="H1742">
            <v>1</v>
          </cell>
          <cell r="I1742" t="str">
            <v>7631</v>
          </cell>
          <cell r="J1742" t="str">
            <v>San Angelo State Supported Living Center</v>
          </cell>
        </row>
        <row r="1743">
          <cell r="A1743" t="str">
            <v>11-004-SGS</v>
          </cell>
          <cell r="B1743" t="str">
            <v>DADS</v>
          </cell>
          <cell r="C1743" t="str">
            <v>Waste Water Treatment Plant Renovations</v>
          </cell>
          <cell r="D1743">
            <v>463114.02</v>
          </cell>
          <cell r="E1743">
            <v>463114.02</v>
          </cell>
          <cell r="F1743">
            <v>463114.02</v>
          </cell>
          <cell r="G1743" t="str">
            <v>Construction</v>
          </cell>
          <cell r="H1743">
            <v>1</v>
          </cell>
          <cell r="I1743" t="str">
            <v>7644</v>
          </cell>
          <cell r="J1743" t="str">
            <v>San Angelo State Supported Living Center</v>
          </cell>
        </row>
        <row r="1744">
          <cell r="A1744" t="str">
            <v>11-004-SGS</v>
          </cell>
          <cell r="B1744" t="str">
            <v>DADS</v>
          </cell>
          <cell r="C1744" t="str">
            <v>Waste Water Treatment Plant Renovations</v>
          </cell>
          <cell r="D1744">
            <v>29828.25</v>
          </cell>
          <cell r="E1744">
            <v>29828.25</v>
          </cell>
          <cell r="F1744">
            <v>29828.25</v>
          </cell>
          <cell r="G1744" t="str">
            <v>Arch. &amp; Eng.</v>
          </cell>
          <cell r="H1744">
            <v>2</v>
          </cell>
          <cell r="I1744" t="str">
            <v>7644</v>
          </cell>
          <cell r="J1744" t="str">
            <v>San Angelo State Supported Living Center</v>
          </cell>
        </row>
        <row r="1745">
          <cell r="A1745" t="str">
            <v>11-004-SGS</v>
          </cell>
          <cell r="B1745" t="str">
            <v>DADS</v>
          </cell>
          <cell r="C1745" t="str">
            <v>Waste Water Treatment Plant Renovations</v>
          </cell>
          <cell r="D1745">
            <v>4500</v>
          </cell>
          <cell r="E1745">
            <v>4500</v>
          </cell>
          <cell r="F1745">
            <v>4500</v>
          </cell>
          <cell r="G1745" t="str">
            <v>Site Survey</v>
          </cell>
          <cell r="H1745">
            <v>3</v>
          </cell>
          <cell r="I1745" t="str">
            <v>7644</v>
          </cell>
          <cell r="J1745" t="str">
            <v>San Angelo State Supported Living Center</v>
          </cell>
        </row>
        <row r="1746">
          <cell r="A1746" t="str">
            <v>11-004-SGS</v>
          </cell>
          <cell r="B1746" t="str">
            <v>DADS</v>
          </cell>
          <cell r="C1746" t="str">
            <v>Waste Water Treatment Plant Renovations</v>
          </cell>
          <cell r="D1746">
            <v>9450</v>
          </cell>
          <cell r="E1746">
            <v>9450</v>
          </cell>
          <cell r="F1746">
            <v>9450</v>
          </cell>
          <cell r="G1746" t="str">
            <v>Testing</v>
          </cell>
          <cell r="H1746">
            <v>4</v>
          </cell>
          <cell r="I1746" t="str">
            <v>7644</v>
          </cell>
          <cell r="J1746" t="str">
            <v>San Angelo State Supported Living Center</v>
          </cell>
        </row>
        <row r="1747">
          <cell r="A1747" t="str">
            <v>11-004-SGS</v>
          </cell>
          <cell r="B1747" t="str">
            <v>DADS</v>
          </cell>
          <cell r="C1747" t="str">
            <v>Waste Water Treatment Plant Renovations</v>
          </cell>
          <cell r="D1747">
            <v>28.18</v>
          </cell>
          <cell r="E1747">
            <v>28.18</v>
          </cell>
          <cell r="F1747">
            <v>28.18</v>
          </cell>
          <cell r="G1747" t="str">
            <v>Legal</v>
          </cell>
          <cell r="H1747">
            <v>5</v>
          </cell>
          <cell r="I1747" t="str">
            <v>7644</v>
          </cell>
          <cell r="J1747" t="str">
            <v>San Angelo State Supported Living Center</v>
          </cell>
        </row>
        <row r="1748">
          <cell r="A1748" t="str">
            <v>11-004-SGS</v>
          </cell>
          <cell r="B1748" t="str">
            <v>DADS</v>
          </cell>
          <cell r="C1748" t="str">
            <v>Waste Water Treatment Plant Renovations</v>
          </cell>
          <cell r="D1748">
            <v>58873.91</v>
          </cell>
          <cell r="E1748">
            <v>58873.91</v>
          </cell>
          <cell r="F1748">
            <v>58873.91</v>
          </cell>
          <cell r="G1748" t="str">
            <v>Agency Admin.</v>
          </cell>
          <cell r="H1748">
            <v>6</v>
          </cell>
          <cell r="I1748" t="str">
            <v>7644</v>
          </cell>
          <cell r="J1748" t="str">
            <v>San Angelo State Supported Living Center</v>
          </cell>
        </row>
        <row r="1749">
          <cell r="A1749" t="str">
            <v>11-004-SGS</v>
          </cell>
          <cell r="B1749" t="str">
            <v>DADS</v>
          </cell>
          <cell r="C1749" t="str">
            <v>Waste Water Treatment Plant Renovations</v>
          </cell>
          <cell r="D1749">
            <v>0</v>
          </cell>
          <cell r="E1749">
            <v>0</v>
          </cell>
          <cell r="F1749">
            <v>0</v>
          </cell>
          <cell r="G1749" t="str">
            <v>Contingency</v>
          </cell>
          <cell r="H1749">
            <v>9</v>
          </cell>
          <cell r="I1749" t="str">
            <v>7644</v>
          </cell>
          <cell r="J1749" t="str">
            <v>San Angelo State Supported Living Center</v>
          </cell>
        </row>
        <row r="1750">
          <cell r="A1750" t="str">
            <v>11-004-SGS</v>
          </cell>
          <cell r="B1750" t="str">
            <v>DADS</v>
          </cell>
          <cell r="C1750" t="str">
            <v>Waste Water Treatment Plant Renovations</v>
          </cell>
          <cell r="D1750">
            <v>66025</v>
          </cell>
          <cell r="E1750">
            <v>66025</v>
          </cell>
          <cell r="F1750">
            <v>66025</v>
          </cell>
          <cell r="G1750" t="str">
            <v>Construction</v>
          </cell>
          <cell r="H1750">
            <v>1</v>
          </cell>
          <cell r="I1750" t="str">
            <v>GR50</v>
          </cell>
          <cell r="J1750" t="str">
            <v>San Angelo State Supported Living Center</v>
          </cell>
        </row>
        <row r="1751">
          <cell r="A1751" t="str">
            <v>11-004-SGS</v>
          </cell>
          <cell r="B1751" t="str">
            <v>DADS</v>
          </cell>
          <cell r="C1751" t="str">
            <v>Waste Water Treatment Plant Renovations</v>
          </cell>
          <cell r="D1751">
            <v>64420.38</v>
          </cell>
          <cell r="E1751">
            <v>64420.38</v>
          </cell>
          <cell r="F1751">
            <v>64420.38</v>
          </cell>
          <cell r="G1751" t="str">
            <v>Arch. &amp; Eng.</v>
          </cell>
          <cell r="H1751">
            <v>2</v>
          </cell>
          <cell r="I1751" t="str">
            <v>GR50</v>
          </cell>
          <cell r="J1751" t="str">
            <v>San Angelo State Supported Living Center</v>
          </cell>
        </row>
        <row r="1752">
          <cell r="A1752" t="str">
            <v>11-004-SGS</v>
          </cell>
          <cell r="B1752" t="str">
            <v>DADS</v>
          </cell>
          <cell r="C1752" t="str">
            <v>Waste Water Treatment Plant Renovations</v>
          </cell>
          <cell r="D1752">
            <v>7875</v>
          </cell>
          <cell r="E1752">
            <v>7875</v>
          </cell>
          <cell r="F1752">
            <v>7875</v>
          </cell>
          <cell r="G1752" t="str">
            <v>Site Survey</v>
          </cell>
          <cell r="H1752">
            <v>3</v>
          </cell>
          <cell r="I1752" t="str">
            <v>GR50</v>
          </cell>
          <cell r="J1752" t="str">
            <v>San Angelo State Supported Living Center</v>
          </cell>
        </row>
        <row r="1753">
          <cell r="A1753" t="str">
            <v>11-004-SGS</v>
          </cell>
          <cell r="B1753" t="str">
            <v>DADS</v>
          </cell>
          <cell r="C1753" t="str">
            <v>Waste Water Treatment Plant Renovations</v>
          </cell>
          <cell r="D1753">
            <v>0</v>
          </cell>
          <cell r="E1753">
            <v>0</v>
          </cell>
          <cell r="F1753">
            <v>0</v>
          </cell>
          <cell r="G1753" t="str">
            <v>Testing</v>
          </cell>
          <cell r="H1753">
            <v>4</v>
          </cell>
          <cell r="I1753" t="str">
            <v>GR50</v>
          </cell>
          <cell r="J1753" t="str">
            <v>San Angelo State Supported Living Center</v>
          </cell>
        </row>
        <row r="1754">
          <cell r="A1754" t="str">
            <v>11-004-SGS</v>
          </cell>
          <cell r="B1754" t="str">
            <v>DADS</v>
          </cell>
          <cell r="C1754" t="str">
            <v>Waste Water Treatment Plant Renovations</v>
          </cell>
          <cell r="D1754">
            <v>4198.8999999999996</v>
          </cell>
          <cell r="E1754">
            <v>4198.8999999999996</v>
          </cell>
          <cell r="F1754">
            <v>4198.8999999999996</v>
          </cell>
          <cell r="G1754" t="str">
            <v>Legal</v>
          </cell>
          <cell r="H1754">
            <v>5</v>
          </cell>
          <cell r="I1754" t="str">
            <v>GR50</v>
          </cell>
          <cell r="J1754" t="str">
            <v>San Angelo State Supported Living Center</v>
          </cell>
        </row>
        <row r="1755">
          <cell r="A1755" t="str">
            <v>11-004-SGS</v>
          </cell>
          <cell r="B1755" t="str">
            <v>DADS</v>
          </cell>
          <cell r="C1755" t="str">
            <v>Waste Water Treatment Plant Renovations</v>
          </cell>
          <cell r="D1755">
            <v>0</v>
          </cell>
          <cell r="E1755">
            <v>0</v>
          </cell>
          <cell r="F1755">
            <v>0</v>
          </cell>
          <cell r="G1755" t="str">
            <v>Contingency</v>
          </cell>
          <cell r="H1755">
            <v>9</v>
          </cell>
          <cell r="I1755" t="str">
            <v>GR50</v>
          </cell>
          <cell r="J1755" t="str">
            <v>San Angelo State Supported Living Center</v>
          </cell>
        </row>
        <row r="1756">
          <cell r="A1756" t="str">
            <v>11-003-BRS</v>
          </cell>
          <cell r="B1756" t="str">
            <v>DADS</v>
          </cell>
          <cell r="C1756" t="str">
            <v>Life Safety Renovations</v>
          </cell>
          <cell r="D1756">
            <v>98454</v>
          </cell>
          <cell r="E1756">
            <v>98454</v>
          </cell>
          <cell r="F1756">
            <v>98454</v>
          </cell>
          <cell r="G1756" t="str">
            <v>Construction</v>
          </cell>
          <cell r="H1756">
            <v>1</v>
          </cell>
          <cell r="I1756" t="str">
            <v>7631</v>
          </cell>
          <cell r="J1756" t="str">
            <v>Brenham State Supported Living Center</v>
          </cell>
        </row>
        <row r="1757">
          <cell r="A1757" t="str">
            <v>11-002-AUS</v>
          </cell>
          <cell r="B1757" t="str">
            <v>DADS</v>
          </cell>
          <cell r="C1757" t="str">
            <v>Chiller Replacement</v>
          </cell>
          <cell r="D1757">
            <v>0</v>
          </cell>
          <cell r="E1757">
            <v>0</v>
          </cell>
          <cell r="F1757">
            <v>0</v>
          </cell>
          <cell r="G1757" t="str">
            <v>Construction</v>
          </cell>
          <cell r="H1757">
            <v>1</v>
          </cell>
          <cell r="I1757" t="str">
            <v>7210</v>
          </cell>
          <cell r="J1757" t="str">
            <v>Austin State Supported Living Center</v>
          </cell>
        </row>
        <row r="1758">
          <cell r="A1758" t="str">
            <v>11-002-AUS</v>
          </cell>
          <cell r="B1758" t="str">
            <v>DADS</v>
          </cell>
          <cell r="C1758" t="str">
            <v>Chiller Replacement</v>
          </cell>
          <cell r="D1758">
            <v>11845.52</v>
          </cell>
          <cell r="E1758">
            <v>11845.52</v>
          </cell>
          <cell r="F1758">
            <v>11845.52</v>
          </cell>
          <cell r="G1758" t="str">
            <v>Arch. &amp; Eng.</v>
          </cell>
          <cell r="H1758">
            <v>2</v>
          </cell>
          <cell r="I1758" t="str">
            <v>7210</v>
          </cell>
          <cell r="J1758" t="str">
            <v>Austin State Supported Living Center</v>
          </cell>
        </row>
        <row r="1759">
          <cell r="A1759" t="str">
            <v>11-002-AUS</v>
          </cell>
          <cell r="B1759" t="str">
            <v>DADS</v>
          </cell>
          <cell r="C1759" t="str">
            <v>Chiller Replacement</v>
          </cell>
          <cell r="D1759">
            <v>0</v>
          </cell>
          <cell r="E1759">
            <v>0</v>
          </cell>
          <cell r="F1759">
            <v>0</v>
          </cell>
          <cell r="G1759" t="str">
            <v>Legal</v>
          </cell>
          <cell r="H1759">
            <v>5</v>
          </cell>
          <cell r="I1759" t="str">
            <v>7210</v>
          </cell>
          <cell r="J1759" t="str">
            <v>Austin State Supported Living Center</v>
          </cell>
        </row>
        <row r="1760">
          <cell r="A1760" t="str">
            <v>11-002-AUS</v>
          </cell>
          <cell r="B1760" t="str">
            <v>DADS</v>
          </cell>
          <cell r="C1760" t="str">
            <v>Chiller Replacement</v>
          </cell>
          <cell r="D1760">
            <v>0</v>
          </cell>
          <cell r="E1760">
            <v>0</v>
          </cell>
          <cell r="F1760">
            <v>0</v>
          </cell>
          <cell r="G1760" t="str">
            <v>Agency Admin.</v>
          </cell>
          <cell r="H1760">
            <v>6</v>
          </cell>
          <cell r="I1760" t="str">
            <v>7210</v>
          </cell>
          <cell r="J1760" t="str">
            <v>Austin State Supported Living Center</v>
          </cell>
        </row>
        <row r="1761">
          <cell r="A1761" t="str">
            <v>11-002-AUS</v>
          </cell>
          <cell r="B1761" t="str">
            <v>DADS</v>
          </cell>
          <cell r="C1761" t="str">
            <v>Chiller Replacement</v>
          </cell>
          <cell r="D1761">
            <v>0</v>
          </cell>
          <cell r="E1761">
            <v>0</v>
          </cell>
          <cell r="F1761">
            <v>0</v>
          </cell>
          <cell r="G1761" t="str">
            <v>Contingency</v>
          </cell>
          <cell r="H1761">
            <v>9</v>
          </cell>
          <cell r="I1761" t="str">
            <v>7210</v>
          </cell>
          <cell r="J1761" t="str">
            <v>Austin State Supported Living Center</v>
          </cell>
        </row>
        <row r="1762">
          <cell r="A1762" t="str">
            <v>11-002-AUS</v>
          </cell>
          <cell r="B1762" t="str">
            <v>DADS</v>
          </cell>
          <cell r="C1762" t="str">
            <v>Chiller Replacement</v>
          </cell>
          <cell r="D1762">
            <v>151865.62</v>
          </cell>
          <cell r="E1762">
            <v>151865.62</v>
          </cell>
          <cell r="F1762">
            <v>151865.62</v>
          </cell>
          <cell r="G1762" t="str">
            <v>Construction</v>
          </cell>
          <cell r="H1762">
            <v>1</v>
          </cell>
          <cell r="I1762" t="str">
            <v>GR50</v>
          </cell>
          <cell r="J1762" t="str">
            <v>Austin State Supported Living Center</v>
          </cell>
        </row>
        <row r="1763">
          <cell r="A1763" t="str">
            <v>11-001-VSH</v>
          </cell>
          <cell r="B1763" t="str">
            <v>DSHS</v>
          </cell>
          <cell r="C1763" t="str">
            <v>Replace Toilets and Plumbing</v>
          </cell>
          <cell r="D1763">
            <v>222159.47</v>
          </cell>
          <cell r="E1763">
            <v>222159.47</v>
          </cell>
          <cell r="F1763">
            <v>222159.47</v>
          </cell>
          <cell r="G1763" t="str">
            <v>Construction</v>
          </cell>
          <cell r="H1763">
            <v>1</v>
          </cell>
          <cell r="I1763" t="str">
            <v>7212</v>
          </cell>
          <cell r="J1763" t="str">
            <v>North Texas State Hospital - Vernon</v>
          </cell>
        </row>
        <row r="1764">
          <cell r="A1764" t="str">
            <v>11-001-VSH</v>
          </cell>
          <cell r="B1764" t="str">
            <v>DSHS</v>
          </cell>
          <cell r="C1764" t="str">
            <v>Replace Toilets and Plumbing</v>
          </cell>
          <cell r="D1764">
            <v>28880.73</v>
          </cell>
          <cell r="E1764">
            <v>28880.73</v>
          </cell>
          <cell r="F1764">
            <v>28880.73</v>
          </cell>
          <cell r="G1764" t="str">
            <v>Arch. &amp; Eng.</v>
          </cell>
          <cell r="H1764">
            <v>2</v>
          </cell>
          <cell r="I1764" t="str">
            <v>7212</v>
          </cell>
          <cell r="J1764" t="str">
            <v>North Texas State Hospital - Vernon</v>
          </cell>
        </row>
        <row r="1765">
          <cell r="A1765" t="str">
            <v>11-001-VSH</v>
          </cell>
          <cell r="B1765" t="str">
            <v>DSHS</v>
          </cell>
          <cell r="C1765" t="str">
            <v>Replace Toilets and Plumbing</v>
          </cell>
          <cell r="D1765">
            <v>2815.95</v>
          </cell>
          <cell r="E1765">
            <v>2815.95</v>
          </cell>
          <cell r="F1765">
            <v>2815.95</v>
          </cell>
          <cell r="G1765" t="str">
            <v>Legal</v>
          </cell>
          <cell r="H1765">
            <v>5</v>
          </cell>
          <cell r="I1765" t="str">
            <v>7212</v>
          </cell>
          <cell r="J1765" t="str">
            <v>North Texas State Hospital - Vernon</v>
          </cell>
        </row>
        <row r="1766">
          <cell r="A1766" t="str">
            <v>11-001-VSH</v>
          </cell>
          <cell r="B1766" t="str">
            <v>DSHS</v>
          </cell>
          <cell r="C1766" t="str">
            <v>Replace Toilets and Plumbing</v>
          </cell>
          <cell r="D1766">
            <v>0</v>
          </cell>
          <cell r="E1766">
            <v>0</v>
          </cell>
          <cell r="F1766">
            <v>0</v>
          </cell>
          <cell r="G1766" t="str">
            <v>Contingency</v>
          </cell>
          <cell r="H1766">
            <v>9</v>
          </cell>
          <cell r="I1766" t="str">
            <v>7212</v>
          </cell>
          <cell r="J1766" t="str">
            <v>North Texas State Hospital - Vernon</v>
          </cell>
        </row>
        <row r="1767">
          <cell r="A1767" t="str">
            <v>11-001-VSH</v>
          </cell>
          <cell r="B1767" t="str">
            <v>DSHS</v>
          </cell>
          <cell r="C1767" t="str">
            <v>Replace Toilets and Plumbing</v>
          </cell>
          <cell r="D1767">
            <v>0</v>
          </cell>
          <cell r="E1767">
            <v>0</v>
          </cell>
          <cell r="F1767">
            <v>0</v>
          </cell>
          <cell r="G1767" t="str">
            <v>Arch. &amp; Eng.</v>
          </cell>
          <cell r="H1767">
            <v>2</v>
          </cell>
          <cell r="I1767" t="str">
            <v>7619</v>
          </cell>
          <cell r="J1767" t="str">
            <v>North Texas State Hospital - Vernon</v>
          </cell>
        </row>
        <row r="1768">
          <cell r="A1768" t="str">
            <v>1000-DSHS</v>
          </cell>
          <cell r="B1768" t="str">
            <v>DSHS</v>
          </cell>
          <cell r="C1768" t="str">
            <v>DSHS Transfer Project</v>
          </cell>
          <cell r="D1768">
            <v>1955987.49</v>
          </cell>
          <cell r="E1768">
            <v>0</v>
          </cell>
          <cell r="F1768">
            <v>0</v>
          </cell>
          <cell r="G1768" t="str">
            <v>Contingency</v>
          </cell>
          <cell r="H1768">
            <v>9</v>
          </cell>
          <cell r="I1768" t="str">
            <v>7660</v>
          </cell>
          <cell r="J1768"/>
        </row>
        <row r="1769">
          <cell r="A1769" t="str">
            <v>1000-DSHS</v>
          </cell>
          <cell r="B1769" t="str">
            <v>DSHS</v>
          </cell>
          <cell r="C1769" t="str">
            <v>DSHS Transfer Project</v>
          </cell>
          <cell r="D1769">
            <v>38482.839999999997</v>
          </cell>
          <cell r="E1769">
            <v>0</v>
          </cell>
          <cell r="F1769">
            <v>0</v>
          </cell>
          <cell r="G1769" t="str">
            <v>Contingency</v>
          </cell>
          <cell r="H1769">
            <v>9</v>
          </cell>
          <cell r="I1769" t="str">
            <v>GR17</v>
          </cell>
          <cell r="J1769"/>
        </row>
        <row r="1770">
          <cell r="A1770" t="str">
            <v>1000-DADS</v>
          </cell>
          <cell r="B1770" t="str">
            <v>DADS</v>
          </cell>
          <cell r="C1770" t="str">
            <v>DADS Transfer Project</v>
          </cell>
          <cell r="D1770">
            <v>1598639.13</v>
          </cell>
          <cell r="E1770">
            <v>0</v>
          </cell>
          <cell r="F1770">
            <v>0</v>
          </cell>
          <cell r="G1770" t="str">
            <v>Contingency</v>
          </cell>
          <cell r="H1770">
            <v>9</v>
          </cell>
          <cell r="I1770" t="str">
            <v>7658</v>
          </cell>
          <cell r="J1770"/>
        </row>
        <row r="1771">
          <cell r="A1771" t="str">
            <v>1000-DADS</v>
          </cell>
          <cell r="B1771" t="str">
            <v>DADS</v>
          </cell>
          <cell r="C1771" t="str">
            <v>DADS Transfer Project</v>
          </cell>
          <cell r="D1771">
            <v>0</v>
          </cell>
          <cell r="E1771">
            <v>0</v>
          </cell>
          <cell r="F1771">
            <v>0</v>
          </cell>
          <cell r="G1771" t="str">
            <v>Contingency</v>
          </cell>
          <cell r="H1771">
            <v>9</v>
          </cell>
          <cell r="I1771" t="str">
            <v>GR16</v>
          </cell>
          <cell r="J1771"/>
        </row>
        <row r="1772">
          <cell r="A1772" t="str">
            <v>10-097-MSS</v>
          </cell>
          <cell r="B1772" t="str">
            <v>DADS</v>
          </cell>
          <cell r="C1772" t="str">
            <v>Create Men's &amp; Women's Forensic Units</v>
          </cell>
          <cell r="D1772">
            <v>9468.5400000000009</v>
          </cell>
          <cell r="E1772">
            <v>9468.5400000000009</v>
          </cell>
          <cell r="F1772">
            <v>9468.5400000000009</v>
          </cell>
          <cell r="G1772" t="str">
            <v>Arch. &amp; Eng.</v>
          </cell>
          <cell r="H1772">
            <v>2</v>
          </cell>
          <cell r="I1772" t="str">
            <v>7620</v>
          </cell>
          <cell r="J1772" t="str">
            <v>Mexia State Supported Living Center</v>
          </cell>
        </row>
        <row r="1773">
          <cell r="A1773" t="str">
            <v>10-097-MSS</v>
          </cell>
          <cell r="B1773" t="str">
            <v>DADS</v>
          </cell>
          <cell r="C1773" t="str">
            <v>Create Men's &amp; Women's Forensic Units</v>
          </cell>
          <cell r="D1773">
            <v>50443.35</v>
          </cell>
          <cell r="E1773">
            <v>50443.35</v>
          </cell>
          <cell r="F1773">
            <v>50443.35</v>
          </cell>
          <cell r="G1773" t="str">
            <v>Agency Admin.</v>
          </cell>
          <cell r="H1773">
            <v>6</v>
          </cell>
          <cell r="I1773" t="str">
            <v>7620</v>
          </cell>
          <cell r="J1773" t="str">
            <v>Mexia State Supported Living Center</v>
          </cell>
        </row>
        <row r="1774">
          <cell r="A1774" t="str">
            <v>10-097-MSS</v>
          </cell>
          <cell r="B1774" t="str">
            <v>DADS</v>
          </cell>
          <cell r="C1774" t="str">
            <v>Create Men's &amp; Women's Forensic Units</v>
          </cell>
          <cell r="D1774">
            <v>47371.05</v>
          </cell>
          <cell r="E1774">
            <v>47371.05</v>
          </cell>
          <cell r="F1774">
            <v>47371.05</v>
          </cell>
          <cell r="G1774" t="str">
            <v>Other</v>
          </cell>
          <cell r="H1774">
            <v>8</v>
          </cell>
          <cell r="I1774" t="str">
            <v>7620</v>
          </cell>
          <cell r="J1774" t="str">
            <v>Mexia State Supported Living Center</v>
          </cell>
        </row>
        <row r="1775">
          <cell r="A1775" t="str">
            <v>10-097-MSS</v>
          </cell>
          <cell r="B1775" t="str">
            <v>DADS</v>
          </cell>
          <cell r="C1775" t="str">
            <v>Create Men's &amp; Women's Forensic Units</v>
          </cell>
          <cell r="D1775">
            <v>0</v>
          </cell>
          <cell r="E1775">
            <v>0</v>
          </cell>
          <cell r="F1775">
            <v>0</v>
          </cell>
          <cell r="G1775" t="str">
            <v>Contingency</v>
          </cell>
          <cell r="H1775">
            <v>9</v>
          </cell>
          <cell r="I1775" t="str">
            <v>7620</v>
          </cell>
          <cell r="J1775" t="str">
            <v>Mexia State Supported Living Center</v>
          </cell>
        </row>
        <row r="1776">
          <cell r="A1776" t="str">
            <v>10-097-MSS</v>
          </cell>
          <cell r="B1776" t="str">
            <v>DADS</v>
          </cell>
          <cell r="C1776" t="str">
            <v>Create Men's &amp; Women's Forensic Units</v>
          </cell>
          <cell r="D1776">
            <v>0</v>
          </cell>
          <cell r="E1776">
            <v>0</v>
          </cell>
          <cell r="F1776">
            <v>0</v>
          </cell>
          <cell r="G1776" t="str">
            <v>Construction</v>
          </cell>
          <cell r="H1776">
            <v>1</v>
          </cell>
          <cell r="I1776" t="str">
            <v>7631</v>
          </cell>
          <cell r="J1776" t="str">
            <v>Mexia State Supported Living Center</v>
          </cell>
        </row>
        <row r="1777">
          <cell r="A1777" t="str">
            <v>10-097-MSS</v>
          </cell>
          <cell r="B1777" t="str">
            <v>DADS</v>
          </cell>
          <cell r="C1777" t="str">
            <v>Create Men's &amp; Women's Forensic Units</v>
          </cell>
          <cell r="D1777">
            <v>0</v>
          </cell>
          <cell r="E1777">
            <v>0</v>
          </cell>
          <cell r="F1777">
            <v>0</v>
          </cell>
          <cell r="G1777" t="str">
            <v>Legal</v>
          </cell>
          <cell r="H1777">
            <v>5</v>
          </cell>
          <cell r="I1777" t="str">
            <v>7631</v>
          </cell>
          <cell r="J1777" t="str">
            <v>Mexia State Supported Living Center</v>
          </cell>
        </row>
        <row r="1778">
          <cell r="A1778" t="str">
            <v>10-097-MSS</v>
          </cell>
          <cell r="B1778" t="str">
            <v>DADS</v>
          </cell>
          <cell r="C1778" t="str">
            <v>Create Men's &amp; Women's Forensic Units</v>
          </cell>
          <cell r="D1778">
            <v>1800000</v>
          </cell>
          <cell r="E1778">
            <v>1800000</v>
          </cell>
          <cell r="F1778">
            <v>1800000</v>
          </cell>
          <cell r="G1778" t="str">
            <v>Construction</v>
          </cell>
          <cell r="H1778">
            <v>1</v>
          </cell>
          <cell r="I1778" t="str">
            <v>7644</v>
          </cell>
          <cell r="J1778" t="str">
            <v>Mexia State Supported Living Center</v>
          </cell>
        </row>
        <row r="1779">
          <cell r="A1779" t="str">
            <v>10-097-MSS</v>
          </cell>
          <cell r="B1779" t="str">
            <v>DADS</v>
          </cell>
          <cell r="C1779" t="str">
            <v>Create Men's &amp; Women's Forensic Units</v>
          </cell>
          <cell r="D1779">
            <v>232864.04</v>
          </cell>
          <cell r="E1779">
            <v>232864.04</v>
          </cell>
          <cell r="F1779">
            <v>232864.04</v>
          </cell>
          <cell r="G1779" t="str">
            <v>Arch. &amp; Eng.</v>
          </cell>
          <cell r="H1779">
            <v>2</v>
          </cell>
          <cell r="I1779" t="str">
            <v>7644</v>
          </cell>
          <cell r="J1779" t="str">
            <v>Mexia State Supported Living Center</v>
          </cell>
        </row>
        <row r="1780">
          <cell r="A1780" t="str">
            <v>10-097-MSS</v>
          </cell>
          <cell r="B1780" t="str">
            <v>DADS</v>
          </cell>
          <cell r="C1780" t="str">
            <v>Create Men's &amp; Women's Forensic Units</v>
          </cell>
          <cell r="D1780">
            <v>8137.5</v>
          </cell>
          <cell r="E1780">
            <v>8137.5</v>
          </cell>
          <cell r="F1780">
            <v>8137.5</v>
          </cell>
          <cell r="G1780" t="str">
            <v>Site Survey</v>
          </cell>
          <cell r="H1780">
            <v>3</v>
          </cell>
          <cell r="I1780" t="str">
            <v>7644</v>
          </cell>
          <cell r="J1780" t="str">
            <v>Mexia State Supported Living Center</v>
          </cell>
        </row>
        <row r="1781">
          <cell r="A1781" t="str">
            <v>10-097-MSS</v>
          </cell>
          <cell r="B1781" t="str">
            <v>DADS</v>
          </cell>
          <cell r="C1781" t="str">
            <v>Create Men's &amp; Women's Forensic Units</v>
          </cell>
          <cell r="D1781">
            <v>5493.71</v>
          </cell>
          <cell r="E1781">
            <v>5493.71</v>
          </cell>
          <cell r="F1781">
            <v>5493.71</v>
          </cell>
          <cell r="G1781" t="str">
            <v>Legal</v>
          </cell>
          <cell r="H1781">
            <v>5</v>
          </cell>
          <cell r="I1781" t="str">
            <v>7644</v>
          </cell>
          <cell r="J1781" t="str">
            <v>Mexia State Supported Living Center</v>
          </cell>
        </row>
        <row r="1782">
          <cell r="A1782" t="str">
            <v>10-097-MSS</v>
          </cell>
          <cell r="B1782" t="str">
            <v>DADS</v>
          </cell>
          <cell r="C1782" t="str">
            <v>Create Men's &amp; Women's Forensic Units</v>
          </cell>
          <cell r="D1782">
            <v>229012.77</v>
          </cell>
          <cell r="E1782">
            <v>229012.77</v>
          </cell>
          <cell r="F1782">
            <v>229012.77</v>
          </cell>
          <cell r="G1782" t="str">
            <v>Agency Admin.</v>
          </cell>
          <cell r="H1782">
            <v>6</v>
          </cell>
          <cell r="I1782" t="str">
            <v>7644</v>
          </cell>
          <cell r="J1782" t="str">
            <v>Mexia State Supported Living Center</v>
          </cell>
        </row>
        <row r="1783">
          <cell r="A1783" t="str">
            <v>10-097-MSS</v>
          </cell>
          <cell r="B1783" t="str">
            <v>DADS</v>
          </cell>
          <cell r="C1783" t="str">
            <v>Create Men's &amp; Women's Forensic Units</v>
          </cell>
          <cell r="D1783">
            <v>0</v>
          </cell>
          <cell r="E1783">
            <v>0</v>
          </cell>
          <cell r="F1783">
            <v>0</v>
          </cell>
          <cell r="G1783" t="str">
            <v>Furniture &amp; Equipment</v>
          </cell>
          <cell r="H1783">
            <v>7</v>
          </cell>
          <cell r="I1783" t="str">
            <v>7644</v>
          </cell>
          <cell r="J1783" t="str">
            <v>Mexia State Supported Living Center</v>
          </cell>
        </row>
        <row r="1784">
          <cell r="A1784" t="str">
            <v>10-097-MSS</v>
          </cell>
          <cell r="B1784" t="str">
            <v>DADS</v>
          </cell>
          <cell r="C1784" t="str">
            <v>Create Men's &amp; Women's Forensic Units</v>
          </cell>
          <cell r="D1784">
            <v>51727.61</v>
          </cell>
          <cell r="E1784">
            <v>51727.61</v>
          </cell>
          <cell r="F1784">
            <v>51727.61</v>
          </cell>
          <cell r="G1784" t="str">
            <v>Other</v>
          </cell>
          <cell r="H1784">
            <v>8</v>
          </cell>
          <cell r="I1784" t="str">
            <v>7644</v>
          </cell>
          <cell r="J1784" t="str">
            <v>Mexia State Supported Living Center</v>
          </cell>
        </row>
        <row r="1785">
          <cell r="A1785" t="str">
            <v>10-097-MSS</v>
          </cell>
          <cell r="B1785" t="str">
            <v>DADS</v>
          </cell>
          <cell r="C1785" t="str">
            <v>Create Men's &amp; Women's Forensic Units</v>
          </cell>
          <cell r="D1785">
            <v>0</v>
          </cell>
          <cell r="E1785">
            <v>0</v>
          </cell>
          <cell r="F1785">
            <v>0</v>
          </cell>
          <cell r="G1785" t="str">
            <v>Contingency</v>
          </cell>
          <cell r="H1785">
            <v>9</v>
          </cell>
          <cell r="I1785" t="str">
            <v>7644</v>
          </cell>
          <cell r="J1785" t="str">
            <v>Mexia State Supported Living Center</v>
          </cell>
        </row>
        <row r="1786">
          <cell r="A1786" t="str">
            <v>10-097-MSS</v>
          </cell>
          <cell r="B1786" t="str">
            <v>DADS</v>
          </cell>
          <cell r="C1786" t="str">
            <v>Create Men's &amp; Women's Forensic Units</v>
          </cell>
          <cell r="D1786">
            <v>3138999.24</v>
          </cell>
          <cell r="E1786">
            <v>3137303.85</v>
          </cell>
          <cell r="F1786">
            <v>2238637.86</v>
          </cell>
          <cell r="G1786" t="str">
            <v>Construction</v>
          </cell>
          <cell r="H1786">
            <v>1</v>
          </cell>
          <cell r="I1786" t="str">
            <v>7658</v>
          </cell>
          <cell r="J1786" t="str">
            <v>Mexia State Supported Living Center</v>
          </cell>
        </row>
        <row r="1787">
          <cell r="A1787" t="str">
            <v>10-097-MSS</v>
          </cell>
          <cell r="B1787" t="str">
            <v>DADS</v>
          </cell>
          <cell r="C1787" t="str">
            <v>Create Men's &amp; Women's Forensic Units</v>
          </cell>
          <cell r="D1787">
            <v>58032.49</v>
          </cell>
          <cell r="E1787">
            <v>48722.9</v>
          </cell>
          <cell r="F1787">
            <v>25324.240000000002</v>
          </cell>
          <cell r="G1787" t="str">
            <v>Arch. &amp; Eng.</v>
          </cell>
          <cell r="H1787">
            <v>2</v>
          </cell>
          <cell r="I1787" t="str">
            <v>7658</v>
          </cell>
          <cell r="J1787" t="str">
            <v>Mexia State Supported Living Center</v>
          </cell>
        </row>
        <row r="1788">
          <cell r="A1788" t="str">
            <v>10-097-MSS</v>
          </cell>
          <cell r="B1788" t="str">
            <v>DADS</v>
          </cell>
          <cell r="C1788" t="str">
            <v>Create Men's &amp; Women's Forensic Units</v>
          </cell>
          <cell r="D1788">
            <v>879.75</v>
          </cell>
          <cell r="E1788">
            <v>879.75</v>
          </cell>
          <cell r="F1788">
            <v>879.75</v>
          </cell>
          <cell r="G1788" t="str">
            <v>Legal</v>
          </cell>
          <cell r="H1788">
            <v>5</v>
          </cell>
          <cell r="I1788" t="str">
            <v>7658</v>
          </cell>
          <cell r="J1788" t="str">
            <v>Mexia State Supported Living Center</v>
          </cell>
        </row>
        <row r="1789">
          <cell r="A1789" t="str">
            <v>10-097-MSS</v>
          </cell>
          <cell r="B1789" t="str">
            <v>DADS</v>
          </cell>
          <cell r="C1789" t="str">
            <v>Create Men's &amp; Women's Forensic Units</v>
          </cell>
          <cell r="D1789">
            <v>206443.61</v>
          </cell>
          <cell r="E1789">
            <v>206443.61</v>
          </cell>
          <cell r="F1789">
            <v>206443.61</v>
          </cell>
          <cell r="G1789" t="str">
            <v>Agency Admin.</v>
          </cell>
          <cell r="H1789">
            <v>6</v>
          </cell>
          <cell r="I1789" t="str">
            <v>7658</v>
          </cell>
          <cell r="J1789" t="str">
            <v>Mexia State Supported Living Center</v>
          </cell>
        </row>
        <row r="1790">
          <cell r="A1790" t="str">
            <v>10-097-MSS</v>
          </cell>
          <cell r="B1790" t="str">
            <v>DADS</v>
          </cell>
          <cell r="C1790" t="str">
            <v>Create Men's &amp; Women's Forensic Units</v>
          </cell>
          <cell r="D1790">
            <v>0</v>
          </cell>
          <cell r="E1790">
            <v>0</v>
          </cell>
          <cell r="F1790">
            <v>0</v>
          </cell>
          <cell r="G1790" t="str">
            <v>Furniture &amp; Equipment</v>
          </cell>
          <cell r="H1790">
            <v>7</v>
          </cell>
          <cell r="I1790" t="str">
            <v>7658</v>
          </cell>
          <cell r="J1790" t="str">
            <v>Mexia State Supported Living Center</v>
          </cell>
        </row>
        <row r="1791">
          <cell r="A1791" t="str">
            <v>10-097-MSS</v>
          </cell>
          <cell r="B1791" t="str">
            <v>DADS</v>
          </cell>
          <cell r="C1791" t="str">
            <v>Create Men's &amp; Women's Forensic Units</v>
          </cell>
          <cell r="D1791">
            <v>73610</v>
          </cell>
          <cell r="E1791">
            <v>73610</v>
          </cell>
          <cell r="F1791">
            <v>0</v>
          </cell>
          <cell r="G1791" t="str">
            <v>Other</v>
          </cell>
          <cell r="H1791">
            <v>8</v>
          </cell>
          <cell r="I1791" t="str">
            <v>7658</v>
          </cell>
          <cell r="J1791" t="str">
            <v>Mexia State Supported Living Center</v>
          </cell>
        </row>
        <row r="1792">
          <cell r="A1792" t="str">
            <v>10-097-MSS</v>
          </cell>
          <cell r="B1792" t="str">
            <v>DADS</v>
          </cell>
          <cell r="C1792" t="str">
            <v>Create Men's &amp; Women's Forensic Units</v>
          </cell>
          <cell r="D1792">
            <v>0</v>
          </cell>
          <cell r="E1792">
            <v>0</v>
          </cell>
          <cell r="F1792">
            <v>0</v>
          </cell>
          <cell r="G1792" t="str">
            <v>Contingency</v>
          </cell>
          <cell r="H1792">
            <v>9</v>
          </cell>
          <cell r="I1792" t="str">
            <v>7658</v>
          </cell>
          <cell r="J1792" t="str">
            <v>Mexia State Supported Living Center</v>
          </cell>
        </row>
        <row r="1793">
          <cell r="A1793" t="str">
            <v>10-097-MSS</v>
          </cell>
          <cell r="B1793" t="str">
            <v>HHSC</v>
          </cell>
          <cell r="C1793" t="str">
            <v>Create Men's &amp; Women's Forensic Units</v>
          </cell>
          <cell r="D1793">
            <v>37885.85</v>
          </cell>
          <cell r="E1793">
            <v>37885.85</v>
          </cell>
          <cell r="F1793">
            <v>0</v>
          </cell>
          <cell r="G1793" t="str">
            <v>Construction</v>
          </cell>
          <cell r="H1793">
            <v>1</v>
          </cell>
          <cell r="I1793" t="str">
            <v>ESF18A</v>
          </cell>
          <cell r="J1793" t="str">
            <v>Mexia State Supported Living Center</v>
          </cell>
        </row>
        <row r="1794">
          <cell r="A1794" t="str">
            <v>10-097-MSS</v>
          </cell>
          <cell r="B1794" t="str">
            <v>HHSC</v>
          </cell>
          <cell r="C1794" t="str">
            <v>Create Men's &amp; Women's Forensic Units</v>
          </cell>
          <cell r="D1794">
            <v>2114.15</v>
          </cell>
          <cell r="E1794">
            <v>0</v>
          </cell>
          <cell r="F1794">
            <v>0</v>
          </cell>
          <cell r="G1794" t="str">
            <v>Contingency</v>
          </cell>
          <cell r="H1794">
            <v>9</v>
          </cell>
          <cell r="I1794" t="str">
            <v>ESF18A</v>
          </cell>
          <cell r="J1794" t="str">
            <v>Mexia State Supported Living Center</v>
          </cell>
        </row>
        <row r="1795">
          <cell r="A1795" t="str">
            <v>10-097-MSS</v>
          </cell>
          <cell r="B1795" t="str">
            <v>DADS</v>
          </cell>
          <cell r="C1795" t="str">
            <v>Create Men's &amp; Women's Forensic Units</v>
          </cell>
          <cell r="D1795">
            <v>333035.90999999997</v>
          </cell>
          <cell r="E1795">
            <v>333035.90999999997</v>
          </cell>
          <cell r="F1795">
            <v>333035.90999999997</v>
          </cell>
          <cell r="G1795" t="str">
            <v>Construction</v>
          </cell>
          <cell r="H1795">
            <v>1</v>
          </cell>
          <cell r="I1795" t="str">
            <v>GR14</v>
          </cell>
          <cell r="J1795" t="str">
            <v>Mexia State Supported Living Center</v>
          </cell>
        </row>
        <row r="1796">
          <cell r="A1796" t="str">
            <v>10-097-MSS</v>
          </cell>
          <cell r="B1796" t="str">
            <v>DADS</v>
          </cell>
          <cell r="C1796" t="str">
            <v>Create Men's &amp; Women's Forensic Units</v>
          </cell>
          <cell r="D1796">
            <v>56460.36</v>
          </cell>
          <cell r="E1796">
            <v>56460.36</v>
          </cell>
          <cell r="F1796">
            <v>56460.36</v>
          </cell>
          <cell r="G1796" t="str">
            <v>Agency Admin.</v>
          </cell>
          <cell r="H1796">
            <v>6</v>
          </cell>
          <cell r="I1796" t="str">
            <v>GR14</v>
          </cell>
          <cell r="J1796" t="str">
            <v>Mexia State Supported Living Center</v>
          </cell>
        </row>
        <row r="1797">
          <cell r="A1797" t="str">
            <v>10-097-MSS</v>
          </cell>
          <cell r="B1797" t="str">
            <v>DADS</v>
          </cell>
          <cell r="C1797" t="str">
            <v>Create Men's &amp; Women's Forensic Units</v>
          </cell>
          <cell r="D1797">
            <v>0</v>
          </cell>
          <cell r="E1797">
            <v>0</v>
          </cell>
          <cell r="F1797">
            <v>0</v>
          </cell>
          <cell r="G1797" t="str">
            <v>Furniture &amp; Equipment</v>
          </cell>
          <cell r="H1797">
            <v>7</v>
          </cell>
          <cell r="I1797" t="str">
            <v>GR14</v>
          </cell>
          <cell r="J1797" t="str">
            <v>Mexia State Supported Living Center</v>
          </cell>
        </row>
        <row r="1798">
          <cell r="A1798" t="str">
            <v>10-097-MSS</v>
          </cell>
          <cell r="B1798" t="str">
            <v>DADS</v>
          </cell>
          <cell r="C1798" t="str">
            <v>Create Men's &amp; Women's Forensic Units</v>
          </cell>
          <cell r="D1798">
            <v>208138.95</v>
          </cell>
          <cell r="E1798">
            <v>208138.95</v>
          </cell>
          <cell r="F1798">
            <v>194836.95</v>
          </cell>
          <cell r="G1798" t="str">
            <v>Other</v>
          </cell>
          <cell r="H1798">
            <v>8</v>
          </cell>
          <cell r="I1798" t="str">
            <v>GR14</v>
          </cell>
          <cell r="J1798" t="str">
            <v>Mexia State Supported Living Center</v>
          </cell>
        </row>
        <row r="1799">
          <cell r="A1799" t="str">
            <v>10-097-MSS</v>
          </cell>
          <cell r="B1799" t="str">
            <v>DADS</v>
          </cell>
          <cell r="C1799" t="str">
            <v>Create Men's &amp; Women's Forensic Units</v>
          </cell>
          <cell r="D1799">
            <v>0</v>
          </cell>
          <cell r="E1799">
            <v>0</v>
          </cell>
          <cell r="F1799">
            <v>0</v>
          </cell>
          <cell r="G1799" t="str">
            <v>Contingency</v>
          </cell>
          <cell r="H1799">
            <v>9</v>
          </cell>
          <cell r="I1799" t="str">
            <v>GR14</v>
          </cell>
          <cell r="J1799" t="str">
            <v>Mexia State Supported Living Center</v>
          </cell>
        </row>
        <row r="1800">
          <cell r="A1800" t="str">
            <v>10-097-MSS</v>
          </cell>
          <cell r="B1800" t="str">
            <v>DADS</v>
          </cell>
          <cell r="C1800" t="str">
            <v>Create Men's &amp; Women's Forensic Units</v>
          </cell>
          <cell r="D1800">
            <v>113851.12</v>
          </cell>
          <cell r="E1800">
            <v>113851.12</v>
          </cell>
          <cell r="F1800">
            <v>113851.12</v>
          </cell>
          <cell r="G1800" t="str">
            <v>Construction</v>
          </cell>
          <cell r="H1800">
            <v>1</v>
          </cell>
          <cell r="I1800" t="str">
            <v>GR16</v>
          </cell>
          <cell r="J1800" t="str">
            <v>Mexia State Supported Living Center</v>
          </cell>
        </row>
        <row r="1801">
          <cell r="A1801" t="str">
            <v>10-096-MSS</v>
          </cell>
          <cell r="B1801" t="str">
            <v>DADS</v>
          </cell>
          <cell r="C1801" t="str">
            <v>Purch W.Water Treatment Plant Rotors</v>
          </cell>
          <cell r="D1801">
            <v>137660</v>
          </cell>
          <cell r="E1801">
            <v>137660</v>
          </cell>
          <cell r="F1801">
            <v>137660</v>
          </cell>
          <cell r="G1801" t="str">
            <v>Construction</v>
          </cell>
          <cell r="H1801">
            <v>1</v>
          </cell>
          <cell r="I1801" t="str">
            <v>7616</v>
          </cell>
          <cell r="J1801" t="str">
            <v>Mexia State Supported Living Center</v>
          </cell>
        </row>
        <row r="1802">
          <cell r="A1802" t="str">
            <v>10-095-LSS</v>
          </cell>
          <cell r="B1802" t="str">
            <v>DADS</v>
          </cell>
          <cell r="C1802" t="str">
            <v>Replace Electrical Panel - Bldg. 509</v>
          </cell>
          <cell r="D1802">
            <v>20394.099999999999</v>
          </cell>
          <cell r="E1802">
            <v>20394.099999999999</v>
          </cell>
          <cell r="F1802">
            <v>20394.099999999999</v>
          </cell>
          <cell r="G1802" t="str">
            <v>Construction</v>
          </cell>
          <cell r="H1802">
            <v>1</v>
          </cell>
          <cell r="I1802" t="str">
            <v>7631</v>
          </cell>
          <cell r="J1802" t="str">
            <v>Lubbock State Supported Living Center</v>
          </cell>
        </row>
        <row r="1803">
          <cell r="A1803" t="str">
            <v>10-094-LSS</v>
          </cell>
          <cell r="B1803" t="str">
            <v>DADS</v>
          </cell>
          <cell r="C1803" t="str">
            <v>Replace Main Fire Alarm Control Pnl.</v>
          </cell>
          <cell r="D1803">
            <v>57105</v>
          </cell>
          <cell r="E1803">
            <v>57105</v>
          </cell>
          <cell r="F1803">
            <v>57105</v>
          </cell>
          <cell r="G1803" t="str">
            <v>Construction</v>
          </cell>
          <cell r="H1803">
            <v>1</v>
          </cell>
          <cell r="I1803" t="str">
            <v>7631</v>
          </cell>
          <cell r="J1803" t="str">
            <v>Lubbock State Supported Living Center</v>
          </cell>
        </row>
        <row r="1804">
          <cell r="A1804" t="str">
            <v>10-093-DSS</v>
          </cell>
          <cell r="B1804" t="str">
            <v>DADS</v>
          </cell>
          <cell r="C1804" t="str">
            <v>Replace Chiller Compressor - Bldg. 5</v>
          </cell>
          <cell r="D1804">
            <v>26376</v>
          </cell>
          <cell r="E1804">
            <v>26376</v>
          </cell>
          <cell r="F1804">
            <v>26376</v>
          </cell>
          <cell r="G1804" t="str">
            <v>Construction</v>
          </cell>
          <cell r="H1804">
            <v>1</v>
          </cell>
          <cell r="I1804" t="str">
            <v>7631</v>
          </cell>
          <cell r="J1804" t="str">
            <v>Denton State Supported Living Center</v>
          </cell>
        </row>
        <row r="1805">
          <cell r="A1805" t="str">
            <v>10-092-BRS</v>
          </cell>
          <cell r="B1805" t="str">
            <v>DADS</v>
          </cell>
          <cell r="C1805" t="str">
            <v>Replace Air Handler Unit - Bldg. 523</v>
          </cell>
          <cell r="D1805">
            <v>31800</v>
          </cell>
          <cell r="E1805">
            <v>31800</v>
          </cell>
          <cell r="F1805">
            <v>31800</v>
          </cell>
          <cell r="G1805" t="str">
            <v>Construction</v>
          </cell>
          <cell r="H1805">
            <v>1</v>
          </cell>
          <cell r="I1805" t="str">
            <v>7631</v>
          </cell>
          <cell r="J1805" t="str">
            <v>Brenham State Supported Living Center</v>
          </cell>
        </row>
        <row r="1806">
          <cell r="A1806" t="str">
            <v>10-091-MSS</v>
          </cell>
          <cell r="B1806" t="str">
            <v>DADS</v>
          </cell>
          <cell r="C1806" t="str">
            <v>Chiller Replacement - Bldg. 501</v>
          </cell>
          <cell r="D1806">
            <v>56000</v>
          </cell>
          <cell r="E1806">
            <v>56000</v>
          </cell>
          <cell r="F1806">
            <v>56000</v>
          </cell>
          <cell r="G1806" t="str">
            <v>Construction</v>
          </cell>
          <cell r="H1806">
            <v>1</v>
          </cell>
          <cell r="I1806" t="str">
            <v>7631</v>
          </cell>
          <cell r="J1806" t="str">
            <v>Mexia State Supported Living Center</v>
          </cell>
        </row>
        <row r="1807">
          <cell r="A1807" t="str">
            <v>10-090-DSS</v>
          </cell>
          <cell r="B1807" t="str">
            <v>DADS</v>
          </cell>
          <cell r="C1807" t="str">
            <v>Replace Sprinkler Control Valves</v>
          </cell>
          <cell r="D1807">
            <v>46555</v>
          </cell>
          <cell r="E1807">
            <v>46555</v>
          </cell>
          <cell r="F1807">
            <v>46555</v>
          </cell>
          <cell r="G1807" t="str">
            <v>Construction</v>
          </cell>
          <cell r="H1807">
            <v>1</v>
          </cell>
          <cell r="I1807" t="str">
            <v>7631</v>
          </cell>
          <cell r="J1807" t="str">
            <v>Denton State Supported Living Center</v>
          </cell>
        </row>
        <row r="1808">
          <cell r="A1808" t="str">
            <v>10-089-ASH</v>
          </cell>
          <cell r="B1808" t="str">
            <v>DSHS</v>
          </cell>
          <cell r="C1808" t="str">
            <v>Mitigation of Ligature Points</v>
          </cell>
          <cell r="D1808">
            <v>287102.98</v>
          </cell>
          <cell r="E1808">
            <v>287102.98</v>
          </cell>
          <cell r="F1808">
            <v>287102.98</v>
          </cell>
          <cell r="G1808" t="str">
            <v>Construction</v>
          </cell>
          <cell r="H1808">
            <v>1</v>
          </cell>
          <cell r="I1808" t="str">
            <v>7212</v>
          </cell>
          <cell r="J1808" t="str">
            <v>Austin State Hospital</v>
          </cell>
        </row>
        <row r="1809">
          <cell r="A1809" t="str">
            <v>10-089-ASH</v>
          </cell>
          <cell r="B1809" t="str">
            <v>DSHS</v>
          </cell>
          <cell r="C1809" t="str">
            <v>Mitigation of Ligature Points</v>
          </cell>
          <cell r="D1809">
            <v>0</v>
          </cell>
          <cell r="E1809">
            <v>0</v>
          </cell>
          <cell r="F1809">
            <v>0</v>
          </cell>
          <cell r="G1809" t="str">
            <v>Agency Admin.</v>
          </cell>
          <cell r="H1809">
            <v>6</v>
          </cell>
          <cell r="I1809" t="str">
            <v>7212</v>
          </cell>
          <cell r="J1809" t="str">
            <v>Austin State Hospital</v>
          </cell>
        </row>
        <row r="1810">
          <cell r="A1810" t="str">
            <v>10-089-ASH</v>
          </cell>
          <cell r="B1810" t="str">
            <v>DSHS</v>
          </cell>
          <cell r="C1810" t="str">
            <v>Mitigation of Ligature Points</v>
          </cell>
          <cell r="D1810">
            <v>0</v>
          </cell>
          <cell r="E1810">
            <v>0</v>
          </cell>
          <cell r="F1810">
            <v>0</v>
          </cell>
          <cell r="G1810" t="str">
            <v>Contingency</v>
          </cell>
          <cell r="H1810">
            <v>9</v>
          </cell>
          <cell r="I1810" t="str">
            <v>7212</v>
          </cell>
          <cell r="J1810" t="str">
            <v>Austin State Hospital</v>
          </cell>
        </row>
        <row r="1811">
          <cell r="A1811" t="str">
            <v>10-089-ASH</v>
          </cell>
          <cell r="B1811" t="str">
            <v>DSHS</v>
          </cell>
          <cell r="C1811" t="str">
            <v>Mitigation of Ligature Points</v>
          </cell>
          <cell r="D1811">
            <v>14375.61</v>
          </cell>
          <cell r="E1811">
            <v>14375.61</v>
          </cell>
          <cell r="F1811">
            <v>14375.61</v>
          </cell>
          <cell r="G1811" t="str">
            <v>Agency Admin.</v>
          </cell>
          <cell r="H1811">
            <v>6</v>
          </cell>
          <cell r="I1811" t="str">
            <v>7215</v>
          </cell>
          <cell r="J1811" t="str">
            <v>Austin State Hospital</v>
          </cell>
        </row>
        <row r="1812">
          <cell r="A1812" t="str">
            <v>10-089-ASH</v>
          </cell>
          <cell r="B1812" t="str">
            <v>DSHS</v>
          </cell>
          <cell r="C1812" t="str">
            <v>Mitigation of Ligature Points</v>
          </cell>
          <cell r="D1812">
            <v>120309.13</v>
          </cell>
          <cell r="E1812">
            <v>120309.13</v>
          </cell>
          <cell r="F1812">
            <v>120309.13</v>
          </cell>
          <cell r="G1812" t="str">
            <v>Construction</v>
          </cell>
          <cell r="H1812">
            <v>1</v>
          </cell>
          <cell r="I1812" t="str">
            <v>7630</v>
          </cell>
          <cell r="J1812" t="str">
            <v>Austin State Hospital</v>
          </cell>
        </row>
        <row r="1813">
          <cell r="A1813" t="str">
            <v>10-089-ASH</v>
          </cell>
          <cell r="B1813" t="str">
            <v>DSHS</v>
          </cell>
          <cell r="C1813" t="str">
            <v>Mitigation of Ligature Points</v>
          </cell>
          <cell r="D1813">
            <v>21266.91</v>
          </cell>
          <cell r="E1813">
            <v>21266.91</v>
          </cell>
          <cell r="F1813">
            <v>21266.91</v>
          </cell>
          <cell r="G1813" t="str">
            <v>Arch. &amp; Eng.</v>
          </cell>
          <cell r="H1813">
            <v>2</v>
          </cell>
          <cell r="I1813" t="str">
            <v>7630</v>
          </cell>
          <cell r="J1813" t="str">
            <v>Austin State Hospital</v>
          </cell>
        </row>
        <row r="1814">
          <cell r="A1814" t="str">
            <v>10-089-ASH</v>
          </cell>
          <cell r="B1814" t="str">
            <v>DSHS</v>
          </cell>
          <cell r="C1814" t="str">
            <v>Mitigation of Ligature Points</v>
          </cell>
          <cell r="D1814">
            <v>2025.7</v>
          </cell>
          <cell r="E1814">
            <v>2025.7</v>
          </cell>
          <cell r="F1814">
            <v>2025.7</v>
          </cell>
          <cell r="G1814" t="str">
            <v>Legal</v>
          </cell>
          <cell r="H1814">
            <v>5</v>
          </cell>
          <cell r="I1814" t="str">
            <v>7630</v>
          </cell>
          <cell r="J1814" t="str">
            <v>Austin State Hospital</v>
          </cell>
        </row>
        <row r="1815">
          <cell r="A1815" t="str">
            <v>10-089-ASH</v>
          </cell>
          <cell r="B1815" t="str">
            <v>DSHS</v>
          </cell>
          <cell r="C1815" t="str">
            <v>Mitigation of Ligature Points</v>
          </cell>
          <cell r="D1815">
            <v>0</v>
          </cell>
          <cell r="E1815">
            <v>0</v>
          </cell>
          <cell r="F1815">
            <v>0</v>
          </cell>
          <cell r="G1815" t="str">
            <v>Agency Admin.</v>
          </cell>
          <cell r="H1815">
            <v>6</v>
          </cell>
          <cell r="I1815" t="str">
            <v>7630</v>
          </cell>
          <cell r="J1815" t="str">
            <v>Austin State Hospital</v>
          </cell>
        </row>
        <row r="1816">
          <cell r="A1816" t="str">
            <v>10-089-ASH</v>
          </cell>
          <cell r="B1816" t="str">
            <v>DSHS</v>
          </cell>
          <cell r="C1816" t="str">
            <v>Mitigation of Ligature Points</v>
          </cell>
          <cell r="D1816">
            <v>0</v>
          </cell>
          <cell r="E1816">
            <v>0</v>
          </cell>
          <cell r="F1816">
            <v>0</v>
          </cell>
          <cell r="G1816" t="str">
            <v>Other</v>
          </cell>
          <cell r="H1816">
            <v>8</v>
          </cell>
          <cell r="I1816" t="str">
            <v>7630</v>
          </cell>
          <cell r="J1816" t="str">
            <v>Austin State Hospital</v>
          </cell>
        </row>
        <row r="1817">
          <cell r="A1817" t="str">
            <v>10-089-ASH</v>
          </cell>
          <cell r="B1817" t="str">
            <v>DSHS</v>
          </cell>
          <cell r="C1817" t="str">
            <v>Mitigation of Ligature Points</v>
          </cell>
          <cell r="D1817">
            <v>0</v>
          </cell>
          <cell r="E1817">
            <v>0</v>
          </cell>
          <cell r="F1817">
            <v>0</v>
          </cell>
          <cell r="G1817" t="str">
            <v>Contingency</v>
          </cell>
          <cell r="H1817">
            <v>9</v>
          </cell>
          <cell r="I1817" t="str">
            <v>7630</v>
          </cell>
          <cell r="J1817" t="str">
            <v>Austin State Hospital</v>
          </cell>
        </row>
        <row r="1818">
          <cell r="A1818" t="str">
            <v>10-088-SGS</v>
          </cell>
          <cell r="B1818" t="str">
            <v>DADS</v>
          </cell>
          <cell r="C1818" t="str">
            <v>Replace Windows/Add Security Screens</v>
          </cell>
          <cell r="D1818">
            <v>422707.27</v>
          </cell>
          <cell r="E1818">
            <v>422707.27</v>
          </cell>
          <cell r="F1818">
            <v>422707.27</v>
          </cell>
          <cell r="G1818" t="str">
            <v>Construction</v>
          </cell>
          <cell r="H1818">
            <v>1</v>
          </cell>
          <cell r="I1818" t="str">
            <v>7620</v>
          </cell>
          <cell r="J1818" t="str">
            <v>San Angelo State Supported Living Center</v>
          </cell>
        </row>
        <row r="1819">
          <cell r="A1819" t="str">
            <v>10-088-SGS</v>
          </cell>
          <cell r="B1819" t="str">
            <v>DADS</v>
          </cell>
          <cell r="C1819" t="str">
            <v>Replace Windows/Add Security Screens</v>
          </cell>
          <cell r="D1819">
            <v>48450.6</v>
          </cell>
          <cell r="E1819">
            <v>48450.6</v>
          </cell>
          <cell r="F1819">
            <v>48450.6</v>
          </cell>
          <cell r="G1819" t="str">
            <v>Arch. &amp; Eng.</v>
          </cell>
          <cell r="H1819">
            <v>2</v>
          </cell>
          <cell r="I1819" t="str">
            <v>7620</v>
          </cell>
          <cell r="J1819" t="str">
            <v>San Angelo State Supported Living Center</v>
          </cell>
        </row>
        <row r="1820">
          <cell r="A1820" t="str">
            <v>10-088-SGS</v>
          </cell>
          <cell r="B1820" t="str">
            <v>DADS</v>
          </cell>
          <cell r="C1820" t="str">
            <v>Replace Windows/Add Security Screens</v>
          </cell>
          <cell r="D1820">
            <v>471.17</v>
          </cell>
          <cell r="E1820">
            <v>471.17</v>
          </cell>
          <cell r="F1820">
            <v>471.17</v>
          </cell>
          <cell r="G1820" t="str">
            <v>Legal</v>
          </cell>
          <cell r="H1820">
            <v>5</v>
          </cell>
          <cell r="I1820" t="str">
            <v>7620</v>
          </cell>
          <cell r="J1820" t="str">
            <v>San Angelo State Supported Living Center</v>
          </cell>
        </row>
        <row r="1821">
          <cell r="A1821" t="str">
            <v>10-088-SGS</v>
          </cell>
          <cell r="B1821" t="str">
            <v>DADS</v>
          </cell>
          <cell r="C1821" t="str">
            <v>Replace Windows/Add Security Screens</v>
          </cell>
          <cell r="D1821">
            <v>0</v>
          </cell>
          <cell r="E1821">
            <v>0</v>
          </cell>
          <cell r="F1821">
            <v>0</v>
          </cell>
          <cell r="G1821" t="str">
            <v>Other</v>
          </cell>
          <cell r="H1821">
            <v>8</v>
          </cell>
          <cell r="I1821" t="str">
            <v>7620</v>
          </cell>
          <cell r="J1821" t="str">
            <v>San Angelo State Supported Living Center</v>
          </cell>
        </row>
        <row r="1822">
          <cell r="A1822" t="str">
            <v>10-088-SGS</v>
          </cell>
          <cell r="B1822" t="str">
            <v>DADS</v>
          </cell>
          <cell r="C1822" t="str">
            <v>Replace Windows/Add Security Screens</v>
          </cell>
          <cell r="D1822">
            <v>0</v>
          </cell>
          <cell r="E1822">
            <v>0</v>
          </cell>
          <cell r="F1822">
            <v>0</v>
          </cell>
          <cell r="G1822" t="str">
            <v>Contingency</v>
          </cell>
          <cell r="H1822">
            <v>9</v>
          </cell>
          <cell r="I1822" t="str">
            <v>7620</v>
          </cell>
          <cell r="J1822" t="str">
            <v>San Angelo State Supported Living Center</v>
          </cell>
        </row>
        <row r="1823">
          <cell r="A1823" t="str">
            <v>10-087-SAS</v>
          </cell>
          <cell r="B1823" t="str">
            <v>DADS</v>
          </cell>
          <cell r="C1823" t="str">
            <v>ADA/TAS Restroom Renov. 689 &amp; 738</v>
          </cell>
          <cell r="D1823">
            <v>0</v>
          </cell>
          <cell r="E1823">
            <v>0</v>
          </cell>
          <cell r="F1823">
            <v>0</v>
          </cell>
          <cell r="G1823" t="str">
            <v>Construction</v>
          </cell>
          <cell r="H1823">
            <v>1</v>
          </cell>
          <cell r="I1823" t="str">
            <v>7631</v>
          </cell>
          <cell r="J1823" t="str">
            <v>San Antonio State Supported Living Center</v>
          </cell>
        </row>
        <row r="1824">
          <cell r="A1824" t="str">
            <v>10-087-SAS</v>
          </cell>
          <cell r="B1824" t="str">
            <v>DADS</v>
          </cell>
          <cell r="C1824" t="str">
            <v>ADA/TAS Restroom Renov. 689 &amp; 738</v>
          </cell>
          <cell r="D1824">
            <v>8021.99</v>
          </cell>
          <cell r="E1824">
            <v>8021.99</v>
          </cell>
          <cell r="F1824">
            <v>8021.99</v>
          </cell>
          <cell r="G1824" t="str">
            <v>Arch. &amp; Eng.</v>
          </cell>
          <cell r="H1824">
            <v>2</v>
          </cell>
          <cell r="I1824" t="str">
            <v>7631</v>
          </cell>
          <cell r="J1824" t="str">
            <v>San Antonio State Supported Living Center</v>
          </cell>
        </row>
        <row r="1825">
          <cell r="A1825" t="str">
            <v>10-087-SAS</v>
          </cell>
          <cell r="B1825" t="str">
            <v>DADS</v>
          </cell>
          <cell r="C1825" t="str">
            <v>ADA/TAS Restroom Renov. 689 &amp; 738</v>
          </cell>
          <cell r="D1825">
            <v>2036.48</v>
          </cell>
          <cell r="E1825">
            <v>2036.48</v>
          </cell>
          <cell r="F1825">
            <v>2036.48</v>
          </cell>
          <cell r="G1825" t="str">
            <v>Legal</v>
          </cell>
          <cell r="H1825">
            <v>5</v>
          </cell>
          <cell r="I1825" t="str">
            <v>7631</v>
          </cell>
          <cell r="J1825" t="str">
            <v>San Antonio State Supported Living Center</v>
          </cell>
        </row>
        <row r="1826">
          <cell r="A1826" t="str">
            <v>10-087-SAS</v>
          </cell>
          <cell r="B1826" t="str">
            <v>DADS</v>
          </cell>
          <cell r="C1826" t="str">
            <v>ADA/TAS Restroom Renov. 689 &amp; 738</v>
          </cell>
          <cell r="D1826">
            <v>9581</v>
          </cell>
          <cell r="E1826">
            <v>9581</v>
          </cell>
          <cell r="F1826">
            <v>9581</v>
          </cell>
          <cell r="G1826" t="str">
            <v>Agency Admin.</v>
          </cell>
          <cell r="H1826">
            <v>6</v>
          </cell>
          <cell r="I1826" t="str">
            <v>7631</v>
          </cell>
          <cell r="J1826" t="str">
            <v>San Antonio State Supported Living Center</v>
          </cell>
        </row>
        <row r="1827">
          <cell r="A1827" t="str">
            <v>10-087-SAS</v>
          </cell>
          <cell r="B1827" t="str">
            <v>DADS</v>
          </cell>
          <cell r="C1827" t="str">
            <v>ADA/TAS Restroom Renov. 689 &amp; 738</v>
          </cell>
          <cell r="D1827">
            <v>0</v>
          </cell>
          <cell r="E1827">
            <v>0</v>
          </cell>
          <cell r="F1827">
            <v>0</v>
          </cell>
          <cell r="G1827" t="str">
            <v>Contingency</v>
          </cell>
          <cell r="H1827">
            <v>9</v>
          </cell>
          <cell r="I1827" t="str">
            <v>7631</v>
          </cell>
          <cell r="J1827" t="str">
            <v>San Antonio State Supported Living Center</v>
          </cell>
        </row>
        <row r="1828">
          <cell r="A1828" t="str">
            <v>10-087-SAS</v>
          </cell>
          <cell r="B1828" t="str">
            <v>DADS</v>
          </cell>
          <cell r="C1828" t="str">
            <v>ADA/TAS Restroom Renov. 689 &amp; 738</v>
          </cell>
          <cell r="D1828">
            <v>156826</v>
          </cell>
          <cell r="E1828">
            <v>156826</v>
          </cell>
          <cell r="F1828">
            <v>156826</v>
          </cell>
          <cell r="G1828" t="str">
            <v>Construction</v>
          </cell>
          <cell r="H1828">
            <v>1</v>
          </cell>
          <cell r="I1828" t="str">
            <v>7644</v>
          </cell>
          <cell r="J1828" t="str">
            <v>San Antonio State Supported Living Center</v>
          </cell>
        </row>
        <row r="1829">
          <cell r="A1829" t="str">
            <v>10-087-SAS</v>
          </cell>
          <cell r="B1829" t="str">
            <v>DADS</v>
          </cell>
          <cell r="C1829" t="str">
            <v>ADA/TAS Restroom Renov. 689 &amp; 738</v>
          </cell>
          <cell r="D1829">
            <v>4765.46</v>
          </cell>
          <cell r="E1829">
            <v>4765.46</v>
          </cell>
          <cell r="F1829">
            <v>4765.46</v>
          </cell>
          <cell r="G1829" t="str">
            <v>Arch. &amp; Eng.</v>
          </cell>
          <cell r="H1829">
            <v>2</v>
          </cell>
          <cell r="I1829" t="str">
            <v>7644</v>
          </cell>
          <cell r="J1829" t="str">
            <v>San Antonio State Supported Living Center</v>
          </cell>
        </row>
        <row r="1830">
          <cell r="A1830" t="str">
            <v>10-087-SAS</v>
          </cell>
          <cell r="B1830" t="str">
            <v>DADS</v>
          </cell>
          <cell r="C1830" t="str">
            <v>ADA/TAS Restroom Renov. 689 &amp; 738</v>
          </cell>
          <cell r="D1830">
            <v>1000.53</v>
          </cell>
          <cell r="E1830">
            <v>1000.53</v>
          </cell>
          <cell r="F1830">
            <v>1000.53</v>
          </cell>
          <cell r="G1830" t="str">
            <v>Legal</v>
          </cell>
          <cell r="H1830">
            <v>5</v>
          </cell>
          <cell r="I1830" t="str">
            <v>7644</v>
          </cell>
          <cell r="J1830" t="str">
            <v>San Antonio State Supported Living Center</v>
          </cell>
        </row>
        <row r="1831">
          <cell r="A1831" t="str">
            <v>10-087-SAS</v>
          </cell>
          <cell r="B1831" t="str">
            <v>DADS</v>
          </cell>
          <cell r="C1831" t="str">
            <v>ADA/TAS Restroom Renov. 689 &amp; 738</v>
          </cell>
          <cell r="D1831">
            <v>4512.45</v>
          </cell>
          <cell r="E1831">
            <v>4512.45</v>
          </cell>
          <cell r="F1831">
            <v>4512.45</v>
          </cell>
          <cell r="G1831" t="str">
            <v>Agency Admin.</v>
          </cell>
          <cell r="H1831">
            <v>6</v>
          </cell>
          <cell r="I1831" t="str">
            <v>7644</v>
          </cell>
          <cell r="J1831" t="str">
            <v>San Antonio State Supported Living Center</v>
          </cell>
        </row>
        <row r="1832">
          <cell r="A1832" t="str">
            <v>10-087-SAS</v>
          </cell>
          <cell r="B1832" t="str">
            <v>DADS</v>
          </cell>
          <cell r="C1832" t="str">
            <v>ADA/TAS Restroom Renov. 689 &amp; 738</v>
          </cell>
          <cell r="D1832">
            <v>1659</v>
          </cell>
          <cell r="E1832">
            <v>1659</v>
          </cell>
          <cell r="F1832">
            <v>1659</v>
          </cell>
          <cell r="G1832" t="str">
            <v>Other</v>
          </cell>
          <cell r="H1832">
            <v>8</v>
          </cell>
          <cell r="I1832" t="str">
            <v>7644</v>
          </cell>
          <cell r="J1832" t="str">
            <v>San Antonio State Supported Living Center</v>
          </cell>
        </row>
        <row r="1833">
          <cell r="A1833" t="str">
            <v>10-087-SAS</v>
          </cell>
          <cell r="B1833" t="str">
            <v>DADS</v>
          </cell>
          <cell r="C1833" t="str">
            <v>ADA/TAS Restroom Renov. 689 &amp; 738</v>
          </cell>
          <cell r="D1833">
            <v>0</v>
          </cell>
          <cell r="E1833">
            <v>0</v>
          </cell>
          <cell r="F1833">
            <v>0</v>
          </cell>
          <cell r="G1833" t="str">
            <v>Contingency</v>
          </cell>
          <cell r="H1833">
            <v>9</v>
          </cell>
          <cell r="I1833" t="str">
            <v>7644</v>
          </cell>
          <cell r="J1833" t="str">
            <v>San Antonio State Supported Living Center</v>
          </cell>
        </row>
        <row r="1834">
          <cell r="A1834" t="str">
            <v>10-086-SAS</v>
          </cell>
          <cell r="B1834" t="str">
            <v>DADS</v>
          </cell>
          <cell r="C1834" t="str">
            <v>Clean HVAC Ducts-TAB-Rplc Pipe Insul</v>
          </cell>
          <cell r="D1834">
            <v>200000</v>
          </cell>
          <cell r="E1834">
            <v>200000</v>
          </cell>
          <cell r="F1834">
            <v>200000</v>
          </cell>
          <cell r="G1834" t="str">
            <v>Construction</v>
          </cell>
          <cell r="H1834">
            <v>1</v>
          </cell>
          <cell r="I1834" t="str">
            <v>7620</v>
          </cell>
          <cell r="J1834" t="str">
            <v>San Antonio State Supported Living Center</v>
          </cell>
        </row>
        <row r="1835">
          <cell r="A1835" t="str">
            <v>10-086-SAS</v>
          </cell>
          <cell r="B1835" t="str">
            <v>DADS</v>
          </cell>
          <cell r="C1835" t="str">
            <v>Clean HVAC Ducts-TAB-Rplc Pipe Insul</v>
          </cell>
          <cell r="D1835">
            <v>134344.51999999999</v>
          </cell>
          <cell r="E1835">
            <v>134344.51999999999</v>
          </cell>
          <cell r="F1835">
            <v>134344.51999999999</v>
          </cell>
          <cell r="G1835" t="str">
            <v>Construction</v>
          </cell>
          <cell r="H1835">
            <v>1</v>
          </cell>
          <cell r="I1835" t="str">
            <v>7631</v>
          </cell>
          <cell r="J1835" t="str">
            <v>San Antonio State Supported Living Center</v>
          </cell>
        </row>
        <row r="1836">
          <cell r="A1836" t="str">
            <v>10-086-SAS</v>
          </cell>
          <cell r="B1836" t="str">
            <v>DADS</v>
          </cell>
          <cell r="C1836" t="str">
            <v>Clean HVAC Ducts-TAB-Rplc Pipe Insul</v>
          </cell>
          <cell r="D1836">
            <v>46478.9</v>
          </cell>
          <cell r="E1836">
            <v>46478.9</v>
          </cell>
          <cell r="F1836">
            <v>46478.9</v>
          </cell>
          <cell r="G1836" t="str">
            <v>Arch. &amp; Eng.</v>
          </cell>
          <cell r="H1836">
            <v>2</v>
          </cell>
          <cell r="I1836" t="str">
            <v>7631</v>
          </cell>
          <cell r="J1836" t="str">
            <v>San Antonio State Supported Living Center</v>
          </cell>
        </row>
        <row r="1837">
          <cell r="A1837" t="str">
            <v>10-086-SAS</v>
          </cell>
          <cell r="B1837" t="str">
            <v>DADS</v>
          </cell>
          <cell r="C1837" t="str">
            <v>Clean HVAC Ducts-TAB-Rplc Pipe Insul</v>
          </cell>
          <cell r="D1837">
            <v>1788.6</v>
          </cell>
          <cell r="E1837">
            <v>1788.6</v>
          </cell>
          <cell r="F1837">
            <v>1788.6</v>
          </cell>
          <cell r="G1837" t="str">
            <v>Legal</v>
          </cell>
          <cell r="H1837">
            <v>5</v>
          </cell>
          <cell r="I1837" t="str">
            <v>7631</v>
          </cell>
          <cell r="J1837" t="str">
            <v>San Antonio State Supported Living Center</v>
          </cell>
        </row>
        <row r="1838">
          <cell r="A1838" t="str">
            <v>10-086-SAS</v>
          </cell>
          <cell r="B1838" t="str">
            <v>DADS</v>
          </cell>
          <cell r="C1838" t="str">
            <v>Clean HVAC Ducts-TAB-Rplc Pipe Insul</v>
          </cell>
          <cell r="D1838">
            <v>0</v>
          </cell>
          <cell r="E1838">
            <v>0</v>
          </cell>
          <cell r="F1838">
            <v>0</v>
          </cell>
          <cell r="G1838" t="str">
            <v>Agency Admin.</v>
          </cell>
          <cell r="H1838">
            <v>6</v>
          </cell>
          <cell r="I1838" t="str">
            <v>7631</v>
          </cell>
          <cell r="J1838" t="str">
            <v>San Antonio State Supported Living Center</v>
          </cell>
        </row>
        <row r="1839">
          <cell r="A1839" t="str">
            <v>10-086-SAS</v>
          </cell>
          <cell r="B1839" t="str">
            <v>DADS</v>
          </cell>
          <cell r="C1839" t="str">
            <v>Clean HVAC Ducts-TAB-Rplc Pipe Insul</v>
          </cell>
          <cell r="D1839">
            <v>0</v>
          </cell>
          <cell r="E1839">
            <v>0</v>
          </cell>
          <cell r="F1839">
            <v>0</v>
          </cell>
          <cell r="G1839" t="str">
            <v>Contingency</v>
          </cell>
          <cell r="H1839">
            <v>9</v>
          </cell>
          <cell r="I1839" t="str">
            <v>7631</v>
          </cell>
          <cell r="J1839" t="str">
            <v>San Antonio State Supported Living Center</v>
          </cell>
        </row>
        <row r="1840">
          <cell r="A1840" t="str">
            <v>10-085-RSS</v>
          </cell>
          <cell r="B1840" t="str">
            <v>DADS</v>
          </cell>
          <cell r="C1840" t="str">
            <v>Replace Chiller &amp; Wtr. Supply Lines</v>
          </cell>
          <cell r="D1840">
            <v>241369.3</v>
          </cell>
          <cell r="E1840">
            <v>241369.3</v>
          </cell>
          <cell r="F1840">
            <v>241369.3</v>
          </cell>
          <cell r="G1840" t="str">
            <v>Construction</v>
          </cell>
          <cell r="H1840">
            <v>1</v>
          </cell>
          <cell r="I1840" t="str">
            <v>7620</v>
          </cell>
          <cell r="J1840" t="str">
            <v>Richmond State Supported Living Center</v>
          </cell>
        </row>
        <row r="1841">
          <cell r="A1841" t="str">
            <v>10-085-RSS</v>
          </cell>
          <cell r="B1841" t="str">
            <v>DADS</v>
          </cell>
          <cell r="C1841" t="str">
            <v>Replace Chiller &amp; Wtr. Supply Lines</v>
          </cell>
          <cell r="D1841">
            <v>50041.9</v>
          </cell>
          <cell r="E1841">
            <v>50041.9</v>
          </cell>
          <cell r="F1841">
            <v>50041.9</v>
          </cell>
          <cell r="G1841" t="str">
            <v>Arch. &amp; Eng.</v>
          </cell>
          <cell r="H1841">
            <v>2</v>
          </cell>
          <cell r="I1841" t="str">
            <v>7620</v>
          </cell>
          <cell r="J1841" t="str">
            <v>Richmond State Supported Living Center</v>
          </cell>
        </row>
        <row r="1842">
          <cell r="A1842" t="str">
            <v>10-085-RSS</v>
          </cell>
          <cell r="B1842" t="str">
            <v>DADS</v>
          </cell>
          <cell r="C1842" t="str">
            <v>Replace Chiller &amp; Wtr. Supply Lines</v>
          </cell>
          <cell r="D1842">
            <v>1710.02</v>
          </cell>
          <cell r="E1842">
            <v>1710.02</v>
          </cell>
          <cell r="F1842">
            <v>1710.02</v>
          </cell>
          <cell r="G1842" t="str">
            <v>Legal</v>
          </cell>
          <cell r="H1842">
            <v>5</v>
          </cell>
          <cell r="I1842" t="str">
            <v>7620</v>
          </cell>
          <cell r="J1842" t="str">
            <v>Richmond State Supported Living Center</v>
          </cell>
        </row>
        <row r="1843">
          <cell r="A1843" t="str">
            <v>10-085-RSS</v>
          </cell>
          <cell r="B1843" t="str">
            <v>DADS</v>
          </cell>
          <cell r="C1843" t="str">
            <v>Replace Chiller &amp; Wtr. Supply Lines</v>
          </cell>
          <cell r="D1843">
            <v>2704</v>
          </cell>
          <cell r="E1843">
            <v>2704</v>
          </cell>
          <cell r="F1843">
            <v>2704</v>
          </cell>
          <cell r="G1843" t="str">
            <v>Other</v>
          </cell>
          <cell r="H1843">
            <v>8</v>
          </cell>
          <cell r="I1843" t="str">
            <v>7620</v>
          </cell>
          <cell r="J1843" t="str">
            <v>Richmond State Supported Living Center</v>
          </cell>
        </row>
        <row r="1844">
          <cell r="A1844" t="str">
            <v>10-085-RSS</v>
          </cell>
          <cell r="B1844" t="str">
            <v>DADS</v>
          </cell>
          <cell r="C1844" t="str">
            <v>Replace Chiller &amp; Wtr. Supply Lines</v>
          </cell>
          <cell r="D1844">
            <v>0</v>
          </cell>
          <cell r="E1844">
            <v>0</v>
          </cell>
          <cell r="F1844">
            <v>0</v>
          </cell>
          <cell r="G1844" t="str">
            <v>Contingency</v>
          </cell>
          <cell r="H1844">
            <v>9</v>
          </cell>
          <cell r="I1844" t="str">
            <v>7620</v>
          </cell>
          <cell r="J1844" t="str">
            <v>Richmond State Supported Living Center</v>
          </cell>
        </row>
        <row r="1845">
          <cell r="A1845" t="str">
            <v>10-085-RSS</v>
          </cell>
          <cell r="B1845" t="str">
            <v>DADS</v>
          </cell>
          <cell r="C1845" t="str">
            <v>Replace Chiller &amp; Wtr. Supply Lines</v>
          </cell>
          <cell r="D1845">
            <v>216580.32</v>
          </cell>
          <cell r="E1845">
            <v>216580.32</v>
          </cell>
          <cell r="F1845">
            <v>216580.32</v>
          </cell>
          <cell r="G1845" t="str">
            <v>Construction</v>
          </cell>
          <cell r="H1845">
            <v>1</v>
          </cell>
          <cell r="I1845" t="str">
            <v>7631</v>
          </cell>
          <cell r="J1845" t="str">
            <v>Richmond State Supported Living Center</v>
          </cell>
        </row>
        <row r="1846">
          <cell r="A1846" t="str">
            <v>10-085-RSS</v>
          </cell>
          <cell r="B1846" t="str">
            <v>DADS</v>
          </cell>
          <cell r="C1846" t="str">
            <v>Replace Chiller &amp; Wtr. Supply Lines</v>
          </cell>
          <cell r="D1846">
            <v>4912.05</v>
          </cell>
          <cell r="E1846">
            <v>4912.05</v>
          </cell>
          <cell r="F1846">
            <v>4912.05</v>
          </cell>
          <cell r="G1846" t="str">
            <v>Arch. &amp; Eng.</v>
          </cell>
          <cell r="H1846">
            <v>2</v>
          </cell>
          <cell r="I1846" t="str">
            <v>7631</v>
          </cell>
          <cell r="J1846" t="str">
            <v>Richmond State Supported Living Center</v>
          </cell>
        </row>
        <row r="1847">
          <cell r="A1847" t="str">
            <v>10-085-RSS</v>
          </cell>
          <cell r="B1847" t="str">
            <v>DADS</v>
          </cell>
          <cell r="C1847" t="str">
            <v>Replace Chiller &amp; Wtr. Supply Lines</v>
          </cell>
          <cell r="D1847">
            <v>0</v>
          </cell>
          <cell r="E1847">
            <v>0</v>
          </cell>
          <cell r="F1847">
            <v>0</v>
          </cell>
          <cell r="G1847" t="str">
            <v>Agency Admin.</v>
          </cell>
          <cell r="H1847">
            <v>6</v>
          </cell>
          <cell r="I1847" t="str">
            <v>7631</v>
          </cell>
          <cell r="J1847" t="str">
            <v>Richmond State Supported Living Center</v>
          </cell>
        </row>
        <row r="1848">
          <cell r="A1848" t="str">
            <v>10-085-RSS</v>
          </cell>
          <cell r="B1848" t="str">
            <v>DADS</v>
          </cell>
          <cell r="C1848" t="str">
            <v>Replace Chiller &amp; Wtr. Supply Lines</v>
          </cell>
          <cell r="D1848">
            <v>0</v>
          </cell>
          <cell r="E1848">
            <v>0</v>
          </cell>
          <cell r="F1848">
            <v>0</v>
          </cell>
          <cell r="G1848" t="str">
            <v>Contingency</v>
          </cell>
          <cell r="H1848">
            <v>9</v>
          </cell>
          <cell r="I1848" t="str">
            <v>7631</v>
          </cell>
          <cell r="J1848" t="str">
            <v>Richmond State Supported Living Center</v>
          </cell>
        </row>
        <row r="1849">
          <cell r="A1849" t="str">
            <v>10-084-MSS</v>
          </cell>
          <cell r="B1849" t="str">
            <v>DADS</v>
          </cell>
          <cell r="C1849" t="str">
            <v>Replace SanRep. Sewers &amp; Water Mains</v>
          </cell>
          <cell r="D1849">
            <v>0</v>
          </cell>
          <cell r="E1849">
            <v>0</v>
          </cell>
          <cell r="F1849">
            <v>0</v>
          </cell>
          <cell r="G1849" t="str">
            <v>Site Survey</v>
          </cell>
          <cell r="H1849">
            <v>3</v>
          </cell>
          <cell r="I1849"/>
          <cell r="J1849" t="str">
            <v>Mexia State Supported Living Center</v>
          </cell>
        </row>
        <row r="1850">
          <cell r="A1850" t="str">
            <v>10-084-MSS</v>
          </cell>
          <cell r="B1850" t="str">
            <v>DADS</v>
          </cell>
          <cell r="C1850" t="str">
            <v>Replace SanRep. Sewers &amp; Water Mains</v>
          </cell>
          <cell r="D1850">
            <v>275028.59000000003</v>
          </cell>
          <cell r="E1850">
            <v>275028.59000000003</v>
          </cell>
          <cell r="F1850">
            <v>275028.59000000003</v>
          </cell>
          <cell r="G1850" t="str">
            <v>Construction</v>
          </cell>
          <cell r="H1850">
            <v>1</v>
          </cell>
          <cell r="I1850" t="str">
            <v>7631</v>
          </cell>
          <cell r="J1850" t="str">
            <v>Mexia State Supported Living Center</v>
          </cell>
        </row>
        <row r="1851">
          <cell r="A1851" t="str">
            <v>10-084-MSS</v>
          </cell>
          <cell r="B1851" t="str">
            <v>DADS</v>
          </cell>
          <cell r="C1851" t="str">
            <v>Replace SanRep. Sewers &amp; Water Mains</v>
          </cell>
          <cell r="D1851">
            <v>61364.38</v>
          </cell>
          <cell r="E1851">
            <v>61364.38</v>
          </cell>
          <cell r="F1851">
            <v>61364.38</v>
          </cell>
          <cell r="G1851" t="str">
            <v>Arch. &amp; Eng.</v>
          </cell>
          <cell r="H1851">
            <v>2</v>
          </cell>
          <cell r="I1851" t="str">
            <v>7631</v>
          </cell>
          <cell r="J1851" t="str">
            <v>Mexia State Supported Living Center</v>
          </cell>
        </row>
        <row r="1852">
          <cell r="A1852" t="str">
            <v>10-084-MSS</v>
          </cell>
          <cell r="B1852" t="str">
            <v>DADS</v>
          </cell>
          <cell r="C1852" t="str">
            <v>Replace SanRep. Sewers &amp; Water Mains</v>
          </cell>
          <cell r="D1852">
            <v>1445.17</v>
          </cell>
          <cell r="E1852">
            <v>1445.17</v>
          </cell>
          <cell r="F1852">
            <v>1445.17</v>
          </cell>
          <cell r="G1852" t="str">
            <v>Legal</v>
          </cell>
          <cell r="H1852">
            <v>5</v>
          </cell>
          <cell r="I1852" t="str">
            <v>7631</v>
          </cell>
          <cell r="J1852" t="str">
            <v>Mexia State Supported Living Center</v>
          </cell>
        </row>
        <row r="1853">
          <cell r="A1853" t="str">
            <v>10-084-MSS</v>
          </cell>
          <cell r="B1853" t="str">
            <v>DADS</v>
          </cell>
          <cell r="C1853" t="str">
            <v>Replace SanRep. Sewers &amp; Water Mains</v>
          </cell>
          <cell r="D1853">
            <v>2927</v>
          </cell>
          <cell r="E1853">
            <v>2927</v>
          </cell>
          <cell r="F1853">
            <v>2927</v>
          </cell>
          <cell r="G1853" t="str">
            <v>Agency Admin.</v>
          </cell>
          <cell r="H1853">
            <v>6</v>
          </cell>
          <cell r="I1853" t="str">
            <v>7631</v>
          </cell>
          <cell r="J1853" t="str">
            <v>Mexia State Supported Living Center</v>
          </cell>
        </row>
        <row r="1854">
          <cell r="A1854" t="str">
            <v>10-084-MSS</v>
          </cell>
          <cell r="B1854" t="str">
            <v>DADS</v>
          </cell>
          <cell r="C1854" t="str">
            <v>Replace SanRep. Sewers &amp; Water Mains</v>
          </cell>
          <cell r="D1854">
            <v>0</v>
          </cell>
          <cell r="E1854">
            <v>0</v>
          </cell>
          <cell r="F1854">
            <v>0</v>
          </cell>
          <cell r="G1854" t="str">
            <v>Contingency</v>
          </cell>
          <cell r="H1854">
            <v>9</v>
          </cell>
          <cell r="I1854" t="str">
            <v>7631</v>
          </cell>
          <cell r="J1854" t="str">
            <v>Mexia State Supported Living Center</v>
          </cell>
        </row>
        <row r="1855">
          <cell r="A1855" t="str">
            <v>10-084-MSS</v>
          </cell>
          <cell r="B1855" t="str">
            <v>DADS</v>
          </cell>
          <cell r="C1855" t="str">
            <v>Replace SanRep. Sewers &amp; Water Mains</v>
          </cell>
          <cell r="D1855">
            <v>5409.6</v>
          </cell>
          <cell r="E1855">
            <v>5409.6</v>
          </cell>
          <cell r="F1855">
            <v>5409.6</v>
          </cell>
          <cell r="G1855" t="str">
            <v>A/E Additional Services</v>
          </cell>
          <cell r="H1855">
            <v>10</v>
          </cell>
          <cell r="I1855" t="str">
            <v>7631</v>
          </cell>
          <cell r="J1855" t="str">
            <v>Mexia State Supported Living Center</v>
          </cell>
        </row>
        <row r="1856">
          <cell r="A1856" t="str">
            <v>10-083-LSS</v>
          </cell>
          <cell r="B1856" t="str">
            <v>DADS</v>
          </cell>
          <cell r="C1856" t="str">
            <v>Replace/Improve Lighting</v>
          </cell>
          <cell r="D1856">
            <v>353210.38</v>
          </cell>
          <cell r="E1856">
            <v>353210.38</v>
          </cell>
          <cell r="F1856">
            <v>353210.38</v>
          </cell>
          <cell r="G1856" t="str">
            <v>Construction</v>
          </cell>
          <cell r="H1856">
            <v>1</v>
          </cell>
          <cell r="I1856" t="str">
            <v>7616</v>
          </cell>
          <cell r="J1856" t="str">
            <v>Lubbock State Supported Living Center</v>
          </cell>
        </row>
        <row r="1857">
          <cell r="A1857" t="str">
            <v>10-083-LSS</v>
          </cell>
          <cell r="B1857" t="str">
            <v>DADS</v>
          </cell>
          <cell r="C1857" t="str">
            <v>Replace/Improve Lighting</v>
          </cell>
          <cell r="D1857">
            <v>34340</v>
          </cell>
          <cell r="E1857">
            <v>34340</v>
          </cell>
          <cell r="F1857">
            <v>34340</v>
          </cell>
          <cell r="G1857" t="str">
            <v>Arch. &amp; Eng.</v>
          </cell>
          <cell r="H1857">
            <v>2</v>
          </cell>
          <cell r="I1857" t="str">
            <v>7616</v>
          </cell>
          <cell r="J1857" t="str">
            <v>Lubbock State Supported Living Center</v>
          </cell>
        </row>
        <row r="1858">
          <cell r="A1858" t="str">
            <v>10-083-LSS</v>
          </cell>
          <cell r="B1858" t="str">
            <v>DADS</v>
          </cell>
          <cell r="C1858" t="str">
            <v>Replace/Improve Lighting</v>
          </cell>
          <cell r="D1858">
            <v>1009.3</v>
          </cell>
          <cell r="E1858">
            <v>1009.3</v>
          </cell>
          <cell r="F1858">
            <v>1009.3</v>
          </cell>
          <cell r="G1858" t="str">
            <v>Legal</v>
          </cell>
          <cell r="H1858">
            <v>5</v>
          </cell>
          <cell r="I1858" t="str">
            <v>7616</v>
          </cell>
          <cell r="J1858" t="str">
            <v>Lubbock State Supported Living Center</v>
          </cell>
        </row>
        <row r="1859">
          <cell r="A1859" t="str">
            <v>10-083-LSS</v>
          </cell>
          <cell r="B1859" t="str">
            <v>DADS</v>
          </cell>
          <cell r="C1859" t="str">
            <v>Replace/Improve Lighting</v>
          </cell>
          <cell r="D1859">
            <v>0</v>
          </cell>
          <cell r="E1859">
            <v>0</v>
          </cell>
          <cell r="F1859">
            <v>0</v>
          </cell>
          <cell r="G1859" t="str">
            <v>Other</v>
          </cell>
          <cell r="H1859">
            <v>8</v>
          </cell>
          <cell r="I1859" t="str">
            <v>7616</v>
          </cell>
          <cell r="J1859" t="str">
            <v>Lubbock State Supported Living Center</v>
          </cell>
        </row>
        <row r="1860">
          <cell r="A1860" t="str">
            <v>10-083-LSS</v>
          </cell>
          <cell r="B1860" t="str">
            <v>DADS</v>
          </cell>
          <cell r="C1860" t="str">
            <v>Replace/Improve Lighting</v>
          </cell>
          <cell r="D1860">
            <v>0</v>
          </cell>
          <cell r="E1860">
            <v>0</v>
          </cell>
          <cell r="F1860">
            <v>0</v>
          </cell>
          <cell r="G1860" t="str">
            <v>Contingency</v>
          </cell>
          <cell r="H1860">
            <v>9</v>
          </cell>
          <cell r="I1860" t="str">
            <v>7616</v>
          </cell>
          <cell r="J1860" t="str">
            <v>Lubbock State Supported Living Center</v>
          </cell>
        </row>
        <row r="1861">
          <cell r="A1861" t="str">
            <v>10-083-LSS</v>
          </cell>
          <cell r="B1861" t="str">
            <v>DADS</v>
          </cell>
          <cell r="C1861" t="str">
            <v>Replace/Improve Lighting</v>
          </cell>
          <cell r="D1861">
            <v>116741.82</v>
          </cell>
          <cell r="E1861">
            <v>116741.82</v>
          </cell>
          <cell r="F1861">
            <v>116741.82</v>
          </cell>
          <cell r="G1861" t="str">
            <v>Construction</v>
          </cell>
          <cell r="H1861">
            <v>1</v>
          </cell>
          <cell r="I1861" t="str">
            <v>7631</v>
          </cell>
          <cell r="J1861" t="str">
            <v>Lubbock State Supported Living Center</v>
          </cell>
        </row>
        <row r="1862">
          <cell r="A1862" t="str">
            <v>10-083-LSS</v>
          </cell>
          <cell r="B1862" t="str">
            <v>DADS</v>
          </cell>
          <cell r="C1862" t="str">
            <v>Replace/Improve Lighting</v>
          </cell>
          <cell r="D1862">
            <v>12655.22</v>
          </cell>
          <cell r="E1862">
            <v>12655.22</v>
          </cell>
          <cell r="F1862">
            <v>12655.22</v>
          </cell>
          <cell r="G1862" t="str">
            <v>Arch. &amp; Eng.</v>
          </cell>
          <cell r="H1862">
            <v>2</v>
          </cell>
          <cell r="I1862" t="str">
            <v>7631</v>
          </cell>
          <cell r="J1862" t="str">
            <v>Lubbock State Supported Living Center</v>
          </cell>
        </row>
        <row r="1863">
          <cell r="A1863" t="str">
            <v>10-083-LSS</v>
          </cell>
          <cell r="B1863" t="str">
            <v>DADS</v>
          </cell>
          <cell r="C1863" t="str">
            <v>Replace/Improve Lighting</v>
          </cell>
          <cell r="D1863">
            <v>0</v>
          </cell>
          <cell r="E1863">
            <v>0</v>
          </cell>
          <cell r="F1863">
            <v>0</v>
          </cell>
          <cell r="G1863" t="str">
            <v>Contingency</v>
          </cell>
          <cell r="H1863">
            <v>9</v>
          </cell>
          <cell r="I1863" t="str">
            <v>7631</v>
          </cell>
          <cell r="J1863" t="str">
            <v>Lubbock State Supported Living Center</v>
          </cell>
        </row>
        <row r="1864">
          <cell r="A1864" t="str">
            <v>10-082-RSS</v>
          </cell>
          <cell r="B1864" t="str">
            <v>DADS</v>
          </cell>
          <cell r="C1864" t="str">
            <v>Life Safety Improvements - Bldg 509</v>
          </cell>
          <cell r="D1864">
            <v>0</v>
          </cell>
          <cell r="E1864">
            <v>0</v>
          </cell>
          <cell r="F1864">
            <v>0</v>
          </cell>
          <cell r="G1864" t="str">
            <v>Construction</v>
          </cell>
          <cell r="H1864">
            <v>1</v>
          </cell>
          <cell r="I1864" t="str">
            <v>7210</v>
          </cell>
          <cell r="J1864" t="str">
            <v>Richmond State Supported Living Center</v>
          </cell>
        </row>
        <row r="1865">
          <cell r="A1865" t="str">
            <v>10-082-RSS</v>
          </cell>
          <cell r="B1865" t="str">
            <v>DADS</v>
          </cell>
          <cell r="C1865" t="str">
            <v>Life Safety Improvements - Bldg 509</v>
          </cell>
          <cell r="D1865">
            <v>1462.84</v>
          </cell>
          <cell r="E1865">
            <v>1462.84</v>
          </cell>
          <cell r="F1865">
            <v>1462.84</v>
          </cell>
          <cell r="G1865" t="str">
            <v>Legal</v>
          </cell>
          <cell r="H1865">
            <v>5</v>
          </cell>
          <cell r="I1865" t="str">
            <v>7210</v>
          </cell>
          <cell r="J1865" t="str">
            <v>Richmond State Supported Living Center</v>
          </cell>
        </row>
        <row r="1866">
          <cell r="A1866" t="str">
            <v>10-082-RSS</v>
          </cell>
          <cell r="B1866" t="str">
            <v>DADS</v>
          </cell>
          <cell r="C1866" t="str">
            <v>Life Safety Improvements - Bldg 509</v>
          </cell>
          <cell r="D1866">
            <v>29748</v>
          </cell>
          <cell r="E1866">
            <v>29748</v>
          </cell>
          <cell r="F1866">
            <v>29748</v>
          </cell>
          <cell r="G1866" t="str">
            <v>Agency Admin.</v>
          </cell>
          <cell r="H1866">
            <v>6</v>
          </cell>
          <cell r="I1866" t="str">
            <v>7210</v>
          </cell>
          <cell r="J1866" t="str">
            <v>Richmond State Supported Living Center</v>
          </cell>
        </row>
        <row r="1867">
          <cell r="A1867" t="str">
            <v>10-082-RSS</v>
          </cell>
          <cell r="B1867" t="str">
            <v>DADS</v>
          </cell>
          <cell r="C1867" t="str">
            <v>Life Safety Improvements - Bldg 509</v>
          </cell>
          <cell r="D1867">
            <v>7100</v>
          </cell>
          <cell r="E1867">
            <v>7100</v>
          </cell>
          <cell r="F1867">
            <v>7100</v>
          </cell>
          <cell r="G1867" t="str">
            <v>Other</v>
          </cell>
          <cell r="H1867">
            <v>8</v>
          </cell>
          <cell r="I1867" t="str">
            <v>7210</v>
          </cell>
          <cell r="J1867" t="str">
            <v>Richmond State Supported Living Center</v>
          </cell>
        </row>
        <row r="1868">
          <cell r="A1868" t="str">
            <v>10-082-RSS</v>
          </cell>
          <cell r="B1868" t="str">
            <v>DADS</v>
          </cell>
          <cell r="C1868" t="str">
            <v>Life Safety Improvements - Bldg 509</v>
          </cell>
          <cell r="D1868">
            <v>0</v>
          </cell>
          <cell r="E1868">
            <v>0</v>
          </cell>
          <cell r="F1868">
            <v>0</v>
          </cell>
          <cell r="G1868" t="str">
            <v>Contingency</v>
          </cell>
          <cell r="H1868">
            <v>9</v>
          </cell>
          <cell r="I1868" t="str">
            <v>7210</v>
          </cell>
          <cell r="J1868" t="str">
            <v>Richmond State Supported Living Center</v>
          </cell>
        </row>
        <row r="1869">
          <cell r="A1869" t="str">
            <v>10-082-RSS</v>
          </cell>
          <cell r="B1869" t="str">
            <v>DADS</v>
          </cell>
          <cell r="C1869" t="str">
            <v>Life Safety Improvements - Bldg 509</v>
          </cell>
          <cell r="D1869">
            <v>12575</v>
          </cell>
          <cell r="E1869">
            <v>12575</v>
          </cell>
          <cell r="F1869">
            <v>12575</v>
          </cell>
          <cell r="G1869" t="str">
            <v>Other</v>
          </cell>
          <cell r="H1869">
            <v>8</v>
          </cell>
          <cell r="I1869" t="str">
            <v>7616</v>
          </cell>
          <cell r="J1869" t="str">
            <v>Richmond State Supported Living Center</v>
          </cell>
        </row>
        <row r="1870">
          <cell r="A1870" t="str">
            <v>10-082-RSS</v>
          </cell>
          <cell r="B1870" t="str">
            <v>DADS</v>
          </cell>
          <cell r="C1870" t="str">
            <v>Life Safety Improvements - Bldg 509</v>
          </cell>
          <cell r="D1870">
            <v>27855.29</v>
          </cell>
          <cell r="E1870">
            <v>27855.29</v>
          </cell>
          <cell r="F1870">
            <v>27855.29</v>
          </cell>
          <cell r="G1870" t="str">
            <v>Construction</v>
          </cell>
          <cell r="H1870">
            <v>1</v>
          </cell>
          <cell r="I1870" t="str">
            <v>7631</v>
          </cell>
          <cell r="J1870" t="str">
            <v>Richmond State Supported Living Center</v>
          </cell>
        </row>
        <row r="1871">
          <cell r="A1871" t="str">
            <v>10-082-RSS</v>
          </cell>
          <cell r="B1871" t="str">
            <v>DADS</v>
          </cell>
          <cell r="C1871" t="str">
            <v>Life Safety Improvements - Bldg 509</v>
          </cell>
          <cell r="D1871">
            <v>12416.99</v>
          </cell>
          <cell r="E1871">
            <v>12416.99</v>
          </cell>
          <cell r="F1871">
            <v>12416.99</v>
          </cell>
          <cell r="G1871" t="str">
            <v>Arch. &amp; Eng.</v>
          </cell>
          <cell r="H1871">
            <v>2</v>
          </cell>
          <cell r="I1871" t="str">
            <v>7631</v>
          </cell>
          <cell r="J1871" t="str">
            <v>Richmond State Supported Living Center</v>
          </cell>
        </row>
        <row r="1872">
          <cell r="A1872" t="str">
            <v>10-082-RSS</v>
          </cell>
          <cell r="B1872" t="str">
            <v>DADS</v>
          </cell>
          <cell r="C1872" t="str">
            <v>Life Safety Improvements - Bldg 509</v>
          </cell>
          <cell r="D1872">
            <v>15060</v>
          </cell>
          <cell r="E1872">
            <v>15060</v>
          </cell>
          <cell r="F1872">
            <v>15060</v>
          </cell>
          <cell r="G1872" t="str">
            <v>Site Survey</v>
          </cell>
          <cell r="H1872">
            <v>3</v>
          </cell>
          <cell r="I1872" t="str">
            <v>7631</v>
          </cell>
          <cell r="J1872" t="str">
            <v>Richmond State Supported Living Center</v>
          </cell>
        </row>
        <row r="1873">
          <cell r="A1873" t="str">
            <v>10-082-RSS</v>
          </cell>
          <cell r="B1873" t="str">
            <v>DADS</v>
          </cell>
          <cell r="C1873" t="str">
            <v>Life Safety Improvements - Bldg 509</v>
          </cell>
          <cell r="D1873">
            <v>460796.22</v>
          </cell>
          <cell r="E1873">
            <v>460796.22</v>
          </cell>
          <cell r="F1873">
            <v>460796.22</v>
          </cell>
          <cell r="G1873" t="str">
            <v>Other</v>
          </cell>
          <cell r="H1873">
            <v>8</v>
          </cell>
          <cell r="I1873" t="str">
            <v>7631</v>
          </cell>
          <cell r="J1873" t="str">
            <v>Richmond State Supported Living Center</v>
          </cell>
        </row>
        <row r="1874">
          <cell r="A1874" t="str">
            <v>10-082-RSS</v>
          </cell>
          <cell r="B1874" t="str">
            <v>DADS</v>
          </cell>
          <cell r="C1874" t="str">
            <v>Life Safety Improvements - Bldg 509</v>
          </cell>
          <cell r="D1874">
            <v>0</v>
          </cell>
          <cell r="E1874">
            <v>0</v>
          </cell>
          <cell r="F1874">
            <v>0</v>
          </cell>
          <cell r="G1874" t="str">
            <v>Contingency</v>
          </cell>
          <cell r="H1874">
            <v>9</v>
          </cell>
          <cell r="I1874" t="str">
            <v>7631</v>
          </cell>
          <cell r="J1874" t="str">
            <v>Richmond State Supported Living Center</v>
          </cell>
        </row>
        <row r="1875">
          <cell r="A1875" t="str">
            <v>10-081-WFH</v>
          </cell>
          <cell r="B1875" t="str">
            <v>DSHS</v>
          </cell>
          <cell r="C1875" t="str">
            <v>Enclosed-Exposed Fire Escapes</v>
          </cell>
          <cell r="D1875">
            <v>937375.7</v>
          </cell>
          <cell r="E1875">
            <v>937375.7</v>
          </cell>
          <cell r="F1875">
            <v>937375.7</v>
          </cell>
          <cell r="G1875" t="str">
            <v>Construction</v>
          </cell>
          <cell r="H1875">
            <v>1</v>
          </cell>
          <cell r="I1875" t="str">
            <v>7215</v>
          </cell>
          <cell r="J1875" t="str">
            <v>North Texas State Hospital - Wichita Falls</v>
          </cell>
        </row>
        <row r="1876">
          <cell r="A1876" t="str">
            <v>10-081-WFH</v>
          </cell>
          <cell r="B1876" t="str">
            <v>DSHS</v>
          </cell>
          <cell r="C1876" t="str">
            <v>Enclosed-Exposed Fire Escapes</v>
          </cell>
          <cell r="D1876">
            <v>25336.36</v>
          </cell>
          <cell r="E1876">
            <v>25336.36</v>
          </cell>
          <cell r="F1876">
            <v>25336.36</v>
          </cell>
          <cell r="G1876" t="str">
            <v>Arch. &amp; Eng.</v>
          </cell>
          <cell r="H1876">
            <v>2</v>
          </cell>
          <cell r="I1876" t="str">
            <v>7215</v>
          </cell>
          <cell r="J1876" t="str">
            <v>North Texas State Hospital - Wichita Falls</v>
          </cell>
        </row>
        <row r="1877">
          <cell r="A1877" t="str">
            <v>10-081-WFH</v>
          </cell>
          <cell r="B1877" t="str">
            <v>DSHS</v>
          </cell>
          <cell r="C1877" t="str">
            <v>Enclosed-Exposed Fire Escapes</v>
          </cell>
          <cell r="D1877">
            <v>754</v>
          </cell>
          <cell r="E1877">
            <v>754</v>
          </cell>
          <cell r="F1877">
            <v>754</v>
          </cell>
          <cell r="G1877" t="str">
            <v>Legal</v>
          </cell>
          <cell r="H1877">
            <v>5</v>
          </cell>
          <cell r="I1877" t="str">
            <v>7215</v>
          </cell>
          <cell r="J1877" t="str">
            <v>North Texas State Hospital - Wichita Falls</v>
          </cell>
        </row>
        <row r="1878">
          <cell r="A1878" t="str">
            <v>10-081-WFH</v>
          </cell>
          <cell r="B1878" t="str">
            <v>DSHS</v>
          </cell>
          <cell r="C1878" t="str">
            <v>Enclosed-Exposed Fire Escapes</v>
          </cell>
          <cell r="D1878">
            <v>96632.18</v>
          </cell>
          <cell r="E1878">
            <v>96632.18</v>
          </cell>
          <cell r="F1878">
            <v>96632.18</v>
          </cell>
          <cell r="G1878" t="str">
            <v>Agency Admin.</v>
          </cell>
          <cell r="H1878">
            <v>6</v>
          </cell>
          <cell r="I1878" t="str">
            <v>7215</v>
          </cell>
          <cell r="J1878" t="str">
            <v>North Texas State Hospital - Wichita Falls</v>
          </cell>
        </row>
        <row r="1879">
          <cell r="A1879" t="str">
            <v>10-081-WFH</v>
          </cell>
          <cell r="B1879" t="str">
            <v>DSHS</v>
          </cell>
          <cell r="C1879" t="str">
            <v>Enclosed-Exposed Fire Escapes</v>
          </cell>
          <cell r="D1879">
            <v>2500</v>
          </cell>
          <cell r="E1879">
            <v>2500</v>
          </cell>
          <cell r="F1879">
            <v>2500</v>
          </cell>
          <cell r="G1879" t="str">
            <v>Other</v>
          </cell>
          <cell r="H1879">
            <v>8</v>
          </cell>
          <cell r="I1879" t="str">
            <v>7215</v>
          </cell>
          <cell r="J1879" t="str">
            <v>North Texas State Hospital - Wichita Falls</v>
          </cell>
        </row>
        <row r="1880">
          <cell r="A1880" t="str">
            <v>10-081-WFH</v>
          </cell>
          <cell r="B1880" t="str">
            <v>DSHS</v>
          </cell>
          <cell r="C1880" t="str">
            <v>Enclosed-Exposed Fire Escapes</v>
          </cell>
          <cell r="D1880">
            <v>0</v>
          </cell>
          <cell r="E1880">
            <v>0</v>
          </cell>
          <cell r="F1880">
            <v>0</v>
          </cell>
          <cell r="G1880" t="str">
            <v>Contingency</v>
          </cell>
          <cell r="H1880">
            <v>9</v>
          </cell>
          <cell r="I1880" t="str">
            <v>7215</v>
          </cell>
          <cell r="J1880" t="str">
            <v>North Texas State Hospital - Wichita Falls</v>
          </cell>
        </row>
        <row r="1881">
          <cell r="A1881" t="str">
            <v>10-081-WFH</v>
          </cell>
          <cell r="B1881" t="str">
            <v>DSHS</v>
          </cell>
          <cell r="C1881" t="str">
            <v>Enclosed-Exposed Fire Escapes</v>
          </cell>
          <cell r="D1881">
            <v>134582.68</v>
          </cell>
          <cell r="E1881">
            <v>134582.68</v>
          </cell>
          <cell r="F1881">
            <v>134582.68</v>
          </cell>
          <cell r="G1881" t="str">
            <v>Construction</v>
          </cell>
          <cell r="H1881">
            <v>1</v>
          </cell>
          <cell r="I1881" t="str">
            <v>7616</v>
          </cell>
          <cell r="J1881" t="str">
            <v>North Texas State Hospital - Wichita Falls</v>
          </cell>
        </row>
        <row r="1882">
          <cell r="A1882" t="str">
            <v>10-081-WFH</v>
          </cell>
          <cell r="B1882" t="str">
            <v>DSHS</v>
          </cell>
          <cell r="C1882" t="str">
            <v>Enclosed-Exposed Fire Escapes</v>
          </cell>
          <cell r="D1882">
            <v>0</v>
          </cell>
          <cell r="E1882">
            <v>0</v>
          </cell>
          <cell r="F1882">
            <v>0</v>
          </cell>
          <cell r="G1882" t="str">
            <v>Construction</v>
          </cell>
          <cell r="H1882">
            <v>1</v>
          </cell>
          <cell r="I1882" t="str">
            <v>7619</v>
          </cell>
          <cell r="J1882" t="str">
            <v>North Texas State Hospital - Wichita Falls</v>
          </cell>
        </row>
        <row r="1883">
          <cell r="A1883" t="str">
            <v>10-081-WFH</v>
          </cell>
          <cell r="B1883" t="str">
            <v>DSHS</v>
          </cell>
          <cell r="C1883" t="str">
            <v>Enclosed-Exposed Fire Escapes</v>
          </cell>
          <cell r="D1883">
            <v>510872.38</v>
          </cell>
          <cell r="E1883">
            <v>510872.38</v>
          </cell>
          <cell r="F1883">
            <v>510872.38</v>
          </cell>
          <cell r="G1883" t="str">
            <v>Construction</v>
          </cell>
          <cell r="H1883">
            <v>1</v>
          </cell>
          <cell r="I1883" t="str">
            <v>7630</v>
          </cell>
          <cell r="J1883" t="str">
            <v>North Texas State Hospital - Wichita Falls</v>
          </cell>
        </row>
        <row r="1884">
          <cell r="A1884" t="str">
            <v>10-081-WFH</v>
          </cell>
          <cell r="B1884" t="str">
            <v>DSHS</v>
          </cell>
          <cell r="C1884" t="str">
            <v>Enclosed-Exposed Fire Escapes</v>
          </cell>
          <cell r="D1884">
            <v>780710.65</v>
          </cell>
          <cell r="E1884">
            <v>780710.65</v>
          </cell>
          <cell r="F1884">
            <v>780710.65</v>
          </cell>
          <cell r="G1884" t="str">
            <v>Construction</v>
          </cell>
          <cell r="H1884">
            <v>1</v>
          </cell>
          <cell r="I1884" t="str">
            <v>7643</v>
          </cell>
          <cell r="J1884" t="str">
            <v>North Texas State Hospital - Wichita Falls</v>
          </cell>
        </row>
        <row r="1885">
          <cell r="A1885" t="str">
            <v>10-081-WFH</v>
          </cell>
          <cell r="B1885" t="str">
            <v>DSHS</v>
          </cell>
          <cell r="C1885" t="str">
            <v>Enclosed-Exposed Fire Escapes</v>
          </cell>
          <cell r="D1885">
            <v>172040.94</v>
          </cell>
          <cell r="E1885">
            <v>172040.94</v>
          </cell>
          <cell r="F1885">
            <v>172040.94</v>
          </cell>
          <cell r="G1885" t="str">
            <v>Arch. &amp; Eng.</v>
          </cell>
          <cell r="H1885">
            <v>2</v>
          </cell>
          <cell r="I1885" t="str">
            <v>7643</v>
          </cell>
          <cell r="J1885" t="str">
            <v>North Texas State Hospital - Wichita Falls</v>
          </cell>
        </row>
        <row r="1886">
          <cell r="A1886" t="str">
            <v>10-081-WFH</v>
          </cell>
          <cell r="B1886" t="str">
            <v>DSHS</v>
          </cell>
          <cell r="C1886" t="str">
            <v>Enclosed-Exposed Fire Escapes</v>
          </cell>
          <cell r="D1886">
            <v>5244.75</v>
          </cell>
          <cell r="E1886">
            <v>5244.75</v>
          </cell>
          <cell r="F1886">
            <v>5244.75</v>
          </cell>
          <cell r="G1886" t="str">
            <v>Site Survey</v>
          </cell>
          <cell r="H1886">
            <v>3</v>
          </cell>
          <cell r="I1886" t="str">
            <v>7643</v>
          </cell>
          <cell r="J1886" t="str">
            <v>North Texas State Hospital - Wichita Falls</v>
          </cell>
        </row>
        <row r="1887">
          <cell r="A1887" t="str">
            <v>10-081-WFH</v>
          </cell>
          <cell r="B1887" t="str">
            <v>DSHS</v>
          </cell>
          <cell r="C1887" t="str">
            <v>Enclosed-Exposed Fire Escapes</v>
          </cell>
          <cell r="D1887">
            <v>4200</v>
          </cell>
          <cell r="E1887">
            <v>4200</v>
          </cell>
          <cell r="F1887">
            <v>4200</v>
          </cell>
          <cell r="G1887" t="str">
            <v>Testing</v>
          </cell>
          <cell r="H1887">
            <v>4</v>
          </cell>
          <cell r="I1887" t="str">
            <v>7643</v>
          </cell>
          <cell r="J1887" t="str">
            <v>North Texas State Hospital - Wichita Falls</v>
          </cell>
        </row>
        <row r="1888">
          <cell r="A1888" t="str">
            <v>10-081-WFH</v>
          </cell>
          <cell r="B1888" t="str">
            <v>DSHS</v>
          </cell>
          <cell r="C1888" t="str">
            <v>Enclosed-Exposed Fire Escapes</v>
          </cell>
          <cell r="D1888">
            <v>2350.23</v>
          </cell>
          <cell r="E1888">
            <v>2350.23</v>
          </cell>
          <cell r="F1888">
            <v>2350.23</v>
          </cell>
          <cell r="G1888" t="str">
            <v>Legal</v>
          </cell>
          <cell r="H1888">
            <v>5</v>
          </cell>
          <cell r="I1888" t="str">
            <v>7643</v>
          </cell>
          <cell r="J1888" t="str">
            <v>North Texas State Hospital - Wichita Falls</v>
          </cell>
        </row>
        <row r="1889">
          <cell r="A1889" t="str">
            <v>10-081-WFH</v>
          </cell>
          <cell r="B1889" t="str">
            <v>DSHS</v>
          </cell>
          <cell r="C1889" t="str">
            <v>Enclosed-Exposed Fire Escapes</v>
          </cell>
          <cell r="D1889">
            <v>0</v>
          </cell>
          <cell r="E1889">
            <v>0</v>
          </cell>
          <cell r="F1889">
            <v>0</v>
          </cell>
          <cell r="G1889" t="str">
            <v>Agency Admin.</v>
          </cell>
          <cell r="H1889">
            <v>6</v>
          </cell>
          <cell r="I1889" t="str">
            <v>7643</v>
          </cell>
          <cell r="J1889" t="str">
            <v>North Texas State Hospital - Wichita Falls</v>
          </cell>
        </row>
        <row r="1890">
          <cell r="A1890" t="str">
            <v>10-081-WFH</v>
          </cell>
          <cell r="B1890" t="str">
            <v>DSHS</v>
          </cell>
          <cell r="C1890" t="str">
            <v>Enclosed-Exposed Fire Escapes</v>
          </cell>
          <cell r="D1890">
            <v>8150</v>
          </cell>
          <cell r="E1890">
            <v>8150</v>
          </cell>
          <cell r="F1890">
            <v>8150</v>
          </cell>
          <cell r="G1890" t="str">
            <v>Other</v>
          </cell>
          <cell r="H1890">
            <v>8</v>
          </cell>
          <cell r="I1890" t="str">
            <v>7643</v>
          </cell>
          <cell r="J1890" t="str">
            <v>North Texas State Hospital - Wichita Falls</v>
          </cell>
        </row>
        <row r="1891">
          <cell r="A1891" t="str">
            <v>10-081-WFH</v>
          </cell>
          <cell r="B1891" t="str">
            <v>DSHS</v>
          </cell>
          <cell r="C1891" t="str">
            <v>Enclosed-Exposed Fire Escapes</v>
          </cell>
          <cell r="D1891">
            <v>0</v>
          </cell>
          <cell r="E1891">
            <v>0</v>
          </cell>
          <cell r="F1891">
            <v>0</v>
          </cell>
          <cell r="G1891" t="str">
            <v>Contingency</v>
          </cell>
          <cell r="H1891">
            <v>9</v>
          </cell>
          <cell r="I1891" t="str">
            <v>7643</v>
          </cell>
          <cell r="J1891" t="str">
            <v>North Texas State Hospital - Wichita Falls</v>
          </cell>
        </row>
        <row r="1892">
          <cell r="A1892" t="str">
            <v>10-080-LFS</v>
          </cell>
          <cell r="B1892" t="str">
            <v>DADS</v>
          </cell>
          <cell r="C1892" t="str">
            <v>Replace HVAC Chiller</v>
          </cell>
          <cell r="D1892">
            <v>379046.12</v>
          </cell>
          <cell r="E1892">
            <v>379046.12</v>
          </cell>
          <cell r="F1892">
            <v>379046.12</v>
          </cell>
          <cell r="G1892" t="str">
            <v>Construction</v>
          </cell>
          <cell r="H1892">
            <v>1</v>
          </cell>
          <cell r="I1892" t="str">
            <v>7210</v>
          </cell>
          <cell r="J1892" t="str">
            <v>Lufkin State Supported Living Center</v>
          </cell>
        </row>
        <row r="1893">
          <cell r="A1893" t="str">
            <v>10-080-LFS</v>
          </cell>
          <cell r="B1893" t="str">
            <v>DADS</v>
          </cell>
          <cell r="C1893" t="str">
            <v>Replace HVAC Chiller</v>
          </cell>
          <cell r="D1893">
            <v>0</v>
          </cell>
          <cell r="E1893">
            <v>0</v>
          </cell>
          <cell r="F1893">
            <v>0</v>
          </cell>
          <cell r="G1893" t="str">
            <v>Contingency</v>
          </cell>
          <cell r="H1893">
            <v>9</v>
          </cell>
          <cell r="I1893" t="str">
            <v>7210</v>
          </cell>
          <cell r="J1893" t="str">
            <v>Lufkin State Supported Living Center</v>
          </cell>
        </row>
        <row r="1894">
          <cell r="A1894" t="str">
            <v>10-080-LFS</v>
          </cell>
          <cell r="B1894" t="str">
            <v>DADS</v>
          </cell>
          <cell r="C1894" t="str">
            <v>Replace HVAC Chiller</v>
          </cell>
          <cell r="D1894">
            <v>27929</v>
          </cell>
          <cell r="E1894">
            <v>27929</v>
          </cell>
          <cell r="F1894">
            <v>27929</v>
          </cell>
          <cell r="G1894" t="str">
            <v>Construction</v>
          </cell>
          <cell r="H1894">
            <v>1</v>
          </cell>
          <cell r="I1894" t="str">
            <v>7631</v>
          </cell>
          <cell r="J1894" t="str">
            <v>Lufkin State Supported Living Center</v>
          </cell>
        </row>
        <row r="1895">
          <cell r="A1895" t="str">
            <v>10-080-LFS</v>
          </cell>
          <cell r="B1895" t="str">
            <v>DADS</v>
          </cell>
          <cell r="C1895" t="str">
            <v>Replace HVAC Chiller</v>
          </cell>
          <cell r="D1895">
            <v>49227.71</v>
          </cell>
          <cell r="E1895">
            <v>49227.71</v>
          </cell>
          <cell r="F1895">
            <v>49227.71</v>
          </cell>
          <cell r="G1895" t="str">
            <v>Arch. &amp; Eng.</v>
          </cell>
          <cell r="H1895">
            <v>2</v>
          </cell>
          <cell r="I1895" t="str">
            <v>7631</v>
          </cell>
          <cell r="J1895" t="str">
            <v>Lufkin State Supported Living Center</v>
          </cell>
        </row>
        <row r="1896">
          <cell r="A1896" t="str">
            <v>10-080-LFS</v>
          </cell>
          <cell r="B1896" t="str">
            <v>DADS</v>
          </cell>
          <cell r="C1896" t="str">
            <v>Replace HVAC Chiller</v>
          </cell>
          <cell r="D1896">
            <v>1592.84</v>
          </cell>
          <cell r="E1896">
            <v>1592.84</v>
          </cell>
          <cell r="F1896">
            <v>1592.84</v>
          </cell>
          <cell r="G1896" t="str">
            <v>Legal</v>
          </cell>
          <cell r="H1896">
            <v>5</v>
          </cell>
          <cell r="I1896" t="str">
            <v>7631</v>
          </cell>
          <cell r="J1896" t="str">
            <v>Lufkin State Supported Living Center</v>
          </cell>
        </row>
        <row r="1897">
          <cell r="A1897" t="str">
            <v>10-080-LFS</v>
          </cell>
          <cell r="B1897" t="str">
            <v>DADS</v>
          </cell>
          <cell r="C1897" t="str">
            <v>Replace HVAC Chiller</v>
          </cell>
          <cell r="D1897">
            <v>39883</v>
          </cell>
          <cell r="E1897">
            <v>39883</v>
          </cell>
          <cell r="F1897">
            <v>39883</v>
          </cell>
          <cell r="G1897" t="str">
            <v>Agency Admin.</v>
          </cell>
          <cell r="H1897">
            <v>6</v>
          </cell>
          <cell r="I1897" t="str">
            <v>7631</v>
          </cell>
          <cell r="J1897" t="str">
            <v>Lufkin State Supported Living Center</v>
          </cell>
        </row>
        <row r="1898">
          <cell r="A1898" t="str">
            <v>10-080-LFS</v>
          </cell>
          <cell r="B1898" t="str">
            <v>DADS</v>
          </cell>
          <cell r="C1898" t="str">
            <v>Replace HVAC Chiller</v>
          </cell>
          <cell r="D1898">
            <v>0</v>
          </cell>
          <cell r="E1898">
            <v>0</v>
          </cell>
          <cell r="F1898">
            <v>0</v>
          </cell>
          <cell r="G1898" t="str">
            <v>Contingency</v>
          </cell>
          <cell r="H1898">
            <v>9</v>
          </cell>
          <cell r="I1898" t="str">
            <v>7631</v>
          </cell>
          <cell r="J1898" t="str">
            <v>Lufkin State Supported Living Center</v>
          </cell>
        </row>
        <row r="1899">
          <cell r="A1899" t="str">
            <v>10-079-ABS</v>
          </cell>
          <cell r="B1899" t="str">
            <v>DADS</v>
          </cell>
          <cell r="C1899" t="str">
            <v>LSC Renovations</v>
          </cell>
          <cell r="D1899">
            <v>129759.31</v>
          </cell>
          <cell r="E1899">
            <v>129759.31</v>
          </cell>
          <cell r="F1899">
            <v>129759.31</v>
          </cell>
          <cell r="G1899" t="str">
            <v>Construction</v>
          </cell>
          <cell r="H1899">
            <v>1</v>
          </cell>
          <cell r="I1899" t="str">
            <v>7210</v>
          </cell>
          <cell r="J1899" t="str">
            <v>Abilene State Supported Living Center</v>
          </cell>
        </row>
        <row r="1900">
          <cell r="A1900" t="str">
            <v>10-079-ABS</v>
          </cell>
          <cell r="B1900" t="str">
            <v>DADS</v>
          </cell>
          <cell r="C1900" t="str">
            <v>LSC Renovations</v>
          </cell>
          <cell r="D1900">
            <v>3.67</v>
          </cell>
          <cell r="E1900">
            <v>3.67</v>
          </cell>
          <cell r="F1900">
            <v>3.67</v>
          </cell>
          <cell r="G1900" t="str">
            <v>Legal</v>
          </cell>
          <cell r="H1900">
            <v>5</v>
          </cell>
          <cell r="I1900" t="str">
            <v>7210</v>
          </cell>
          <cell r="J1900" t="str">
            <v>Abilene State Supported Living Center</v>
          </cell>
        </row>
        <row r="1901">
          <cell r="A1901" t="str">
            <v>10-079-ABS</v>
          </cell>
          <cell r="B1901" t="str">
            <v>DADS</v>
          </cell>
          <cell r="C1901" t="str">
            <v>LSC Renovations</v>
          </cell>
          <cell r="D1901">
            <v>85998.53</v>
          </cell>
          <cell r="E1901">
            <v>85998.53</v>
          </cell>
          <cell r="F1901">
            <v>85998.53</v>
          </cell>
          <cell r="G1901" t="str">
            <v>Construction</v>
          </cell>
          <cell r="H1901">
            <v>1</v>
          </cell>
          <cell r="I1901" t="str">
            <v>7620</v>
          </cell>
          <cell r="J1901" t="str">
            <v>Abilene State Supported Living Center</v>
          </cell>
        </row>
        <row r="1902">
          <cell r="A1902" t="str">
            <v>10-079-ABS</v>
          </cell>
          <cell r="B1902" t="str">
            <v>DADS</v>
          </cell>
          <cell r="C1902" t="str">
            <v>LSC Renovations</v>
          </cell>
          <cell r="D1902">
            <v>0</v>
          </cell>
          <cell r="E1902">
            <v>0</v>
          </cell>
          <cell r="F1902">
            <v>0</v>
          </cell>
          <cell r="G1902" t="str">
            <v>Arch. &amp; Eng.</v>
          </cell>
          <cell r="H1902">
            <v>2</v>
          </cell>
          <cell r="I1902" t="str">
            <v>7620</v>
          </cell>
          <cell r="J1902" t="str">
            <v>Abilene State Supported Living Center</v>
          </cell>
        </row>
        <row r="1903">
          <cell r="A1903" t="str">
            <v>10-079-ABS</v>
          </cell>
          <cell r="B1903" t="str">
            <v>DADS</v>
          </cell>
          <cell r="C1903" t="str">
            <v>LSC Renovations</v>
          </cell>
          <cell r="D1903">
            <v>289.19</v>
          </cell>
          <cell r="E1903">
            <v>289.19</v>
          </cell>
          <cell r="F1903">
            <v>289.19</v>
          </cell>
          <cell r="G1903" t="str">
            <v>Legal</v>
          </cell>
          <cell r="H1903">
            <v>5</v>
          </cell>
          <cell r="I1903" t="str">
            <v>7620</v>
          </cell>
          <cell r="J1903" t="str">
            <v>Abilene State Supported Living Center</v>
          </cell>
        </row>
        <row r="1904">
          <cell r="A1904" t="str">
            <v>10-079-ABS</v>
          </cell>
          <cell r="B1904" t="str">
            <v>DADS</v>
          </cell>
          <cell r="C1904" t="str">
            <v>LSC Renovations</v>
          </cell>
          <cell r="D1904">
            <v>740245.18</v>
          </cell>
          <cell r="E1904">
            <v>740245.18</v>
          </cell>
          <cell r="F1904">
            <v>740245.18</v>
          </cell>
          <cell r="G1904" t="str">
            <v>Construction</v>
          </cell>
          <cell r="H1904">
            <v>1</v>
          </cell>
          <cell r="I1904" t="str">
            <v>7644</v>
          </cell>
          <cell r="J1904" t="str">
            <v>Abilene State Supported Living Center</v>
          </cell>
        </row>
        <row r="1905">
          <cell r="A1905" t="str">
            <v>10-079-ABS</v>
          </cell>
          <cell r="B1905" t="str">
            <v>DADS</v>
          </cell>
          <cell r="C1905" t="str">
            <v>LSC Renovations</v>
          </cell>
          <cell r="D1905">
            <v>94595.91</v>
          </cell>
          <cell r="E1905">
            <v>94595.91</v>
          </cell>
          <cell r="F1905">
            <v>94595.91</v>
          </cell>
          <cell r="G1905" t="str">
            <v>Arch. &amp; Eng.</v>
          </cell>
          <cell r="H1905">
            <v>2</v>
          </cell>
          <cell r="I1905" t="str">
            <v>7644</v>
          </cell>
          <cell r="J1905" t="str">
            <v>Abilene State Supported Living Center</v>
          </cell>
        </row>
        <row r="1906">
          <cell r="A1906" t="str">
            <v>10-079-ABS</v>
          </cell>
          <cell r="B1906" t="str">
            <v>DADS</v>
          </cell>
          <cell r="C1906" t="str">
            <v>LSC Renovations</v>
          </cell>
          <cell r="D1906">
            <v>0</v>
          </cell>
          <cell r="E1906">
            <v>0</v>
          </cell>
          <cell r="F1906">
            <v>0</v>
          </cell>
          <cell r="G1906" t="str">
            <v>Testing</v>
          </cell>
          <cell r="H1906">
            <v>4</v>
          </cell>
          <cell r="I1906" t="str">
            <v>7644</v>
          </cell>
          <cell r="J1906" t="str">
            <v>Abilene State Supported Living Center</v>
          </cell>
        </row>
        <row r="1907">
          <cell r="A1907" t="str">
            <v>10-079-ABS</v>
          </cell>
          <cell r="B1907" t="str">
            <v>DADS</v>
          </cell>
          <cell r="C1907" t="str">
            <v>LSC Renovations</v>
          </cell>
          <cell r="D1907">
            <v>5674.34</v>
          </cell>
          <cell r="E1907">
            <v>5674.34</v>
          </cell>
          <cell r="F1907">
            <v>5674.34</v>
          </cell>
          <cell r="G1907" t="str">
            <v>Legal</v>
          </cell>
          <cell r="H1907">
            <v>5</v>
          </cell>
          <cell r="I1907" t="str">
            <v>7644</v>
          </cell>
          <cell r="J1907" t="str">
            <v>Abilene State Supported Living Center</v>
          </cell>
        </row>
        <row r="1908">
          <cell r="A1908" t="str">
            <v>10-079-ABS</v>
          </cell>
          <cell r="B1908" t="str">
            <v>DADS</v>
          </cell>
          <cell r="C1908" t="str">
            <v>LSC Renovations</v>
          </cell>
          <cell r="D1908">
            <v>0</v>
          </cell>
          <cell r="E1908">
            <v>0</v>
          </cell>
          <cell r="F1908">
            <v>0</v>
          </cell>
          <cell r="G1908" t="str">
            <v>Agency Admin.</v>
          </cell>
          <cell r="H1908">
            <v>6</v>
          </cell>
          <cell r="I1908" t="str">
            <v>7644</v>
          </cell>
          <cell r="J1908" t="str">
            <v>Abilene State Supported Living Center</v>
          </cell>
        </row>
        <row r="1909">
          <cell r="A1909" t="str">
            <v>10-079-ABS</v>
          </cell>
          <cell r="B1909" t="str">
            <v>DADS</v>
          </cell>
          <cell r="C1909" t="str">
            <v>LSC Renovations</v>
          </cell>
          <cell r="D1909">
            <v>14545</v>
          </cell>
          <cell r="E1909">
            <v>14545</v>
          </cell>
          <cell r="F1909">
            <v>14545</v>
          </cell>
          <cell r="G1909" t="str">
            <v>Other</v>
          </cell>
          <cell r="H1909">
            <v>8</v>
          </cell>
          <cell r="I1909" t="str">
            <v>7644</v>
          </cell>
          <cell r="J1909" t="str">
            <v>Abilene State Supported Living Center</v>
          </cell>
        </row>
        <row r="1910">
          <cell r="A1910" t="str">
            <v>10-079-ABS</v>
          </cell>
          <cell r="B1910" t="str">
            <v>DADS</v>
          </cell>
          <cell r="C1910" t="str">
            <v>LSC Renovations</v>
          </cell>
          <cell r="D1910">
            <v>0</v>
          </cell>
          <cell r="E1910">
            <v>0</v>
          </cell>
          <cell r="F1910">
            <v>0</v>
          </cell>
          <cell r="G1910" t="str">
            <v>Contingency</v>
          </cell>
          <cell r="H1910">
            <v>9</v>
          </cell>
          <cell r="I1910" t="str">
            <v>7644</v>
          </cell>
          <cell r="J1910" t="str">
            <v>Abilene State Supported Living Center</v>
          </cell>
        </row>
        <row r="1911">
          <cell r="A1911" t="str">
            <v>10-078-TTS</v>
          </cell>
          <cell r="B1911" t="str">
            <v>DSHS</v>
          </cell>
          <cell r="C1911" t="str">
            <v>DSHS Central Office Renovation</v>
          </cell>
          <cell r="D1911">
            <v>693222.48</v>
          </cell>
          <cell r="E1911">
            <v>693222.48</v>
          </cell>
          <cell r="F1911">
            <v>693222.48</v>
          </cell>
          <cell r="G1911" t="str">
            <v>Construction</v>
          </cell>
          <cell r="H1911">
            <v>1</v>
          </cell>
          <cell r="I1911" t="str">
            <v>7212</v>
          </cell>
          <cell r="J1911"/>
        </row>
        <row r="1912">
          <cell r="A1912" t="str">
            <v>10-078-TTS</v>
          </cell>
          <cell r="B1912" t="str">
            <v>DSHS</v>
          </cell>
          <cell r="C1912" t="str">
            <v>DSHS Central Office Renovation</v>
          </cell>
          <cell r="D1912">
            <v>340664.19</v>
          </cell>
          <cell r="E1912">
            <v>340664.19</v>
          </cell>
          <cell r="F1912">
            <v>340664.19</v>
          </cell>
          <cell r="G1912" t="str">
            <v>Construction</v>
          </cell>
          <cell r="H1912">
            <v>1</v>
          </cell>
          <cell r="I1912" t="str">
            <v>7630</v>
          </cell>
          <cell r="J1912"/>
        </row>
        <row r="1913">
          <cell r="A1913" t="str">
            <v>10-077-DSS</v>
          </cell>
          <cell r="B1913" t="str">
            <v>DADS</v>
          </cell>
          <cell r="C1913" t="str">
            <v>Replace Uneven Sidewalks</v>
          </cell>
          <cell r="D1913">
            <v>46957.06</v>
          </cell>
          <cell r="E1913">
            <v>46957.06</v>
          </cell>
          <cell r="F1913">
            <v>46957.06</v>
          </cell>
          <cell r="G1913" t="str">
            <v>Construction</v>
          </cell>
          <cell r="H1913">
            <v>1</v>
          </cell>
          <cell r="I1913" t="str">
            <v>7210</v>
          </cell>
          <cell r="J1913" t="str">
            <v>Denton State Supported Living Center</v>
          </cell>
        </row>
        <row r="1914">
          <cell r="A1914" t="str">
            <v>10-077-DSS</v>
          </cell>
          <cell r="B1914" t="str">
            <v>DADS</v>
          </cell>
          <cell r="C1914" t="str">
            <v>Replace Uneven Sidewalks</v>
          </cell>
          <cell r="D1914">
            <v>972.27</v>
          </cell>
          <cell r="E1914">
            <v>972.27</v>
          </cell>
          <cell r="F1914">
            <v>972.27</v>
          </cell>
          <cell r="G1914" t="str">
            <v>Arch. &amp; Eng.</v>
          </cell>
          <cell r="H1914">
            <v>2</v>
          </cell>
          <cell r="I1914" t="str">
            <v>7210</v>
          </cell>
          <cell r="J1914" t="str">
            <v>Denton State Supported Living Center</v>
          </cell>
        </row>
        <row r="1915">
          <cell r="A1915" t="str">
            <v>10-077-DSS</v>
          </cell>
          <cell r="B1915" t="str">
            <v>DADS</v>
          </cell>
          <cell r="C1915" t="str">
            <v>Replace Uneven Sidewalks</v>
          </cell>
          <cell r="D1915">
            <v>3360</v>
          </cell>
          <cell r="E1915">
            <v>3360</v>
          </cell>
          <cell r="F1915">
            <v>3360</v>
          </cell>
          <cell r="G1915" t="str">
            <v>Legal</v>
          </cell>
          <cell r="H1915">
            <v>5</v>
          </cell>
          <cell r="I1915" t="str">
            <v>7210</v>
          </cell>
          <cell r="J1915" t="str">
            <v>Denton State Supported Living Center</v>
          </cell>
        </row>
        <row r="1916">
          <cell r="A1916" t="str">
            <v>10-077-DSS</v>
          </cell>
          <cell r="B1916" t="str">
            <v>DADS</v>
          </cell>
          <cell r="C1916" t="str">
            <v>Replace Uneven Sidewalks</v>
          </cell>
          <cell r="D1916">
            <v>0</v>
          </cell>
          <cell r="E1916">
            <v>0</v>
          </cell>
          <cell r="F1916">
            <v>0</v>
          </cell>
          <cell r="G1916" t="str">
            <v>Contingency</v>
          </cell>
          <cell r="H1916">
            <v>9</v>
          </cell>
          <cell r="I1916" t="str">
            <v>7210</v>
          </cell>
          <cell r="J1916" t="str">
            <v>Denton State Supported Living Center</v>
          </cell>
        </row>
        <row r="1917">
          <cell r="A1917" t="str">
            <v>10-077-DSS</v>
          </cell>
          <cell r="B1917" t="str">
            <v>DADS</v>
          </cell>
          <cell r="C1917" t="str">
            <v>Replace Uneven Sidewalks</v>
          </cell>
          <cell r="D1917">
            <v>323671.59000000003</v>
          </cell>
          <cell r="E1917">
            <v>323671.59000000003</v>
          </cell>
          <cell r="F1917">
            <v>323671.59000000003</v>
          </cell>
          <cell r="G1917" t="str">
            <v>Construction</v>
          </cell>
          <cell r="H1917">
            <v>1</v>
          </cell>
          <cell r="I1917" t="str">
            <v>7616</v>
          </cell>
          <cell r="J1917" t="str">
            <v>Denton State Supported Living Center</v>
          </cell>
        </row>
        <row r="1918">
          <cell r="A1918" t="str">
            <v>10-077-DSS</v>
          </cell>
          <cell r="B1918" t="str">
            <v>DADS</v>
          </cell>
          <cell r="C1918" t="str">
            <v>Replace Uneven Sidewalks</v>
          </cell>
          <cell r="D1918">
            <v>46772.55</v>
          </cell>
          <cell r="E1918">
            <v>46772.55</v>
          </cell>
          <cell r="F1918">
            <v>46772.55</v>
          </cell>
          <cell r="G1918" t="str">
            <v>Arch. &amp; Eng.</v>
          </cell>
          <cell r="H1918">
            <v>2</v>
          </cell>
          <cell r="I1918" t="str">
            <v>7616</v>
          </cell>
          <cell r="J1918" t="str">
            <v>Denton State Supported Living Center</v>
          </cell>
        </row>
        <row r="1919">
          <cell r="A1919" t="str">
            <v>10-077-DSS</v>
          </cell>
          <cell r="B1919" t="str">
            <v>DADS</v>
          </cell>
          <cell r="C1919" t="str">
            <v>Replace Uneven Sidewalks</v>
          </cell>
          <cell r="D1919">
            <v>0</v>
          </cell>
          <cell r="E1919">
            <v>0</v>
          </cell>
          <cell r="F1919">
            <v>0</v>
          </cell>
          <cell r="G1919" t="str">
            <v>Testing</v>
          </cell>
          <cell r="H1919">
            <v>4</v>
          </cell>
          <cell r="I1919" t="str">
            <v>7616</v>
          </cell>
          <cell r="J1919" t="str">
            <v>Denton State Supported Living Center</v>
          </cell>
        </row>
        <row r="1920">
          <cell r="A1920" t="str">
            <v>10-077-DSS</v>
          </cell>
          <cell r="B1920" t="str">
            <v>DADS</v>
          </cell>
          <cell r="C1920" t="str">
            <v>Replace Uneven Sidewalks</v>
          </cell>
          <cell r="D1920">
            <v>1193.1099999999999</v>
          </cell>
          <cell r="E1920">
            <v>1193.1099999999999</v>
          </cell>
          <cell r="F1920">
            <v>1193.1099999999999</v>
          </cell>
          <cell r="G1920" t="str">
            <v>Legal</v>
          </cell>
          <cell r="H1920">
            <v>5</v>
          </cell>
          <cell r="I1920" t="str">
            <v>7616</v>
          </cell>
          <cell r="J1920" t="str">
            <v>Denton State Supported Living Center</v>
          </cell>
        </row>
        <row r="1921">
          <cell r="A1921" t="str">
            <v>10-077-DSS</v>
          </cell>
          <cell r="B1921" t="str">
            <v>DADS</v>
          </cell>
          <cell r="C1921" t="str">
            <v>Replace Uneven Sidewalks</v>
          </cell>
          <cell r="D1921">
            <v>0</v>
          </cell>
          <cell r="E1921">
            <v>0</v>
          </cell>
          <cell r="F1921">
            <v>0</v>
          </cell>
          <cell r="G1921" t="str">
            <v>Contingency</v>
          </cell>
          <cell r="H1921">
            <v>9</v>
          </cell>
          <cell r="I1921" t="str">
            <v>7616</v>
          </cell>
          <cell r="J1921" t="str">
            <v>Denton State Supported Living Center</v>
          </cell>
        </row>
        <row r="1922">
          <cell r="A1922" t="str">
            <v>10-076-CCS</v>
          </cell>
          <cell r="B1922" t="str">
            <v>DADS</v>
          </cell>
          <cell r="C1922" t="str">
            <v>Replace HVAC Systems</v>
          </cell>
          <cell r="D1922">
            <v>258135.1</v>
          </cell>
          <cell r="E1922">
            <v>258135.1</v>
          </cell>
          <cell r="F1922">
            <v>258135.1</v>
          </cell>
          <cell r="G1922" t="str">
            <v>Construction</v>
          </cell>
          <cell r="H1922">
            <v>1</v>
          </cell>
          <cell r="I1922" t="str">
            <v>7631</v>
          </cell>
          <cell r="J1922" t="str">
            <v>Corpus Christi State Supported Living Center</v>
          </cell>
        </row>
        <row r="1923">
          <cell r="A1923" t="str">
            <v>10-076-CCS</v>
          </cell>
          <cell r="B1923" t="str">
            <v>DADS</v>
          </cell>
          <cell r="C1923" t="str">
            <v>Replace HVAC Systems</v>
          </cell>
          <cell r="D1923">
            <v>30687.919999999998</v>
          </cell>
          <cell r="E1923">
            <v>30687.919999999998</v>
          </cell>
          <cell r="F1923">
            <v>30687.919999999998</v>
          </cell>
          <cell r="G1923" t="str">
            <v>Arch. &amp; Eng.</v>
          </cell>
          <cell r="H1923">
            <v>2</v>
          </cell>
          <cell r="I1923" t="str">
            <v>7631</v>
          </cell>
          <cell r="J1923" t="str">
            <v>Corpus Christi State Supported Living Center</v>
          </cell>
        </row>
        <row r="1924">
          <cell r="A1924" t="str">
            <v>10-076-CCS</v>
          </cell>
          <cell r="B1924" t="str">
            <v>DADS</v>
          </cell>
          <cell r="C1924" t="str">
            <v>Replace HVAC Systems</v>
          </cell>
          <cell r="D1924">
            <v>1581.08</v>
          </cell>
          <cell r="E1924">
            <v>1581.08</v>
          </cell>
          <cell r="F1924">
            <v>1581.08</v>
          </cell>
          <cell r="G1924" t="str">
            <v>Legal</v>
          </cell>
          <cell r="H1924">
            <v>5</v>
          </cell>
          <cell r="I1924" t="str">
            <v>7631</v>
          </cell>
          <cell r="J1924" t="str">
            <v>Corpus Christi State Supported Living Center</v>
          </cell>
        </row>
        <row r="1925">
          <cell r="A1925" t="str">
            <v>10-076-CCS</v>
          </cell>
          <cell r="B1925" t="str">
            <v>DADS</v>
          </cell>
          <cell r="C1925" t="str">
            <v>Replace HVAC Systems</v>
          </cell>
          <cell r="D1925">
            <v>20352</v>
          </cell>
          <cell r="E1925">
            <v>20352</v>
          </cell>
          <cell r="F1925">
            <v>20352</v>
          </cell>
          <cell r="G1925" t="str">
            <v>Agency Admin.</v>
          </cell>
          <cell r="H1925">
            <v>6</v>
          </cell>
          <cell r="I1925" t="str">
            <v>7631</v>
          </cell>
          <cell r="J1925" t="str">
            <v>Corpus Christi State Supported Living Center</v>
          </cell>
        </row>
        <row r="1926">
          <cell r="A1926" t="str">
            <v>10-076-CCS</v>
          </cell>
          <cell r="B1926" t="str">
            <v>DADS</v>
          </cell>
          <cell r="C1926" t="str">
            <v>Replace HVAC Systems</v>
          </cell>
          <cell r="D1926">
            <v>0</v>
          </cell>
          <cell r="E1926">
            <v>0</v>
          </cell>
          <cell r="F1926">
            <v>0</v>
          </cell>
          <cell r="G1926" t="str">
            <v>Other</v>
          </cell>
          <cell r="H1926">
            <v>8</v>
          </cell>
          <cell r="I1926" t="str">
            <v>7631</v>
          </cell>
          <cell r="J1926" t="str">
            <v>Corpus Christi State Supported Living Center</v>
          </cell>
        </row>
        <row r="1927">
          <cell r="A1927" t="str">
            <v>10-076-CCS</v>
          </cell>
          <cell r="B1927" t="str">
            <v>DADS</v>
          </cell>
          <cell r="C1927" t="str">
            <v>Replace HVAC Systems</v>
          </cell>
          <cell r="D1927">
            <v>0</v>
          </cell>
          <cell r="E1927">
            <v>0</v>
          </cell>
          <cell r="F1927">
            <v>0</v>
          </cell>
          <cell r="G1927" t="str">
            <v>Contingency</v>
          </cell>
          <cell r="H1927">
            <v>9</v>
          </cell>
          <cell r="I1927" t="str">
            <v>7631</v>
          </cell>
          <cell r="J1927" t="str">
            <v>Corpus Christi State Supported Living Center</v>
          </cell>
        </row>
        <row r="1928">
          <cell r="A1928" t="str">
            <v>10-075-CCS</v>
          </cell>
          <cell r="B1928" t="str">
            <v>DADS</v>
          </cell>
          <cell r="C1928" t="str">
            <v>Replace Site Perimeter Fence</v>
          </cell>
          <cell r="D1928">
            <v>155552.45000000001</v>
          </cell>
          <cell r="E1928">
            <v>155552.45000000001</v>
          </cell>
          <cell r="F1928">
            <v>155552.45000000001</v>
          </cell>
          <cell r="G1928" t="str">
            <v>Construction</v>
          </cell>
          <cell r="H1928">
            <v>1</v>
          </cell>
          <cell r="I1928" t="str">
            <v>7616</v>
          </cell>
          <cell r="J1928" t="str">
            <v>Corpus Christi State Supported Living Center</v>
          </cell>
        </row>
        <row r="1929">
          <cell r="A1929" t="str">
            <v>10-075-CCS</v>
          </cell>
          <cell r="B1929" t="str">
            <v>DADS</v>
          </cell>
          <cell r="C1929" t="str">
            <v>Replace Site Perimeter Fence</v>
          </cell>
          <cell r="D1929">
            <v>27949.66</v>
          </cell>
          <cell r="E1929">
            <v>27949.66</v>
          </cell>
          <cell r="F1929">
            <v>27949.66</v>
          </cell>
          <cell r="G1929" t="str">
            <v>Arch. &amp; Eng.</v>
          </cell>
          <cell r="H1929">
            <v>2</v>
          </cell>
          <cell r="I1929" t="str">
            <v>7616</v>
          </cell>
          <cell r="J1929" t="str">
            <v>Corpus Christi State Supported Living Center</v>
          </cell>
        </row>
        <row r="1930">
          <cell r="A1930" t="str">
            <v>10-075-CCS</v>
          </cell>
          <cell r="B1930" t="str">
            <v>DADS</v>
          </cell>
          <cell r="C1930" t="str">
            <v>Replace Site Perimeter Fence</v>
          </cell>
          <cell r="D1930">
            <v>1747.84</v>
          </cell>
          <cell r="E1930">
            <v>1747.84</v>
          </cell>
          <cell r="F1930">
            <v>1747.84</v>
          </cell>
          <cell r="G1930" t="str">
            <v>Legal</v>
          </cell>
          <cell r="H1930">
            <v>5</v>
          </cell>
          <cell r="I1930" t="str">
            <v>7616</v>
          </cell>
          <cell r="J1930" t="str">
            <v>Corpus Christi State Supported Living Center</v>
          </cell>
        </row>
        <row r="1931">
          <cell r="A1931" t="str">
            <v>10-074-BRS</v>
          </cell>
          <cell r="B1931" t="str">
            <v>DADS</v>
          </cell>
          <cell r="C1931" t="str">
            <v>Toilet &amp; Bathroom Renovations</v>
          </cell>
          <cell r="D1931">
            <v>421093.67</v>
          </cell>
          <cell r="E1931">
            <v>421093.67</v>
          </cell>
          <cell r="F1931">
            <v>421093.67</v>
          </cell>
          <cell r="G1931" t="str">
            <v>Construction</v>
          </cell>
          <cell r="H1931">
            <v>1</v>
          </cell>
          <cell r="I1931" t="str">
            <v>7620</v>
          </cell>
          <cell r="J1931" t="str">
            <v>Brenham State Supported Living Center</v>
          </cell>
        </row>
        <row r="1932">
          <cell r="A1932" t="str">
            <v>10-074-BRS</v>
          </cell>
          <cell r="B1932" t="str">
            <v>DADS</v>
          </cell>
          <cell r="C1932" t="str">
            <v>Toilet &amp; Bathroom Renovations</v>
          </cell>
          <cell r="D1932">
            <v>29793.99</v>
          </cell>
          <cell r="E1932">
            <v>29793.99</v>
          </cell>
          <cell r="F1932">
            <v>29793.99</v>
          </cell>
          <cell r="G1932" t="str">
            <v>Arch. &amp; Eng.</v>
          </cell>
          <cell r="H1932">
            <v>2</v>
          </cell>
          <cell r="I1932" t="str">
            <v>7620</v>
          </cell>
          <cell r="J1932" t="str">
            <v>Brenham State Supported Living Center</v>
          </cell>
        </row>
        <row r="1933">
          <cell r="A1933" t="str">
            <v>10-074-BRS</v>
          </cell>
          <cell r="B1933" t="str">
            <v>DADS</v>
          </cell>
          <cell r="C1933" t="str">
            <v>Toilet &amp; Bathroom Renovations</v>
          </cell>
          <cell r="D1933">
            <v>2087.2600000000002</v>
          </cell>
          <cell r="E1933">
            <v>2087.2600000000002</v>
          </cell>
          <cell r="F1933">
            <v>2087.2600000000002</v>
          </cell>
          <cell r="G1933" t="str">
            <v>Legal</v>
          </cell>
          <cell r="H1933">
            <v>5</v>
          </cell>
          <cell r="I1933" t="str">
            <v>7620</v>
          </cell>
          <cell r="J1933" t="str">
            <v>Brenham State Supported Living Center</v>
          </cell>
        </row>
        <row r="1934">
          <cell r="A1934" t="str">
            <v>10-074-BRS</v>
          </cell>
          <cell r="B1934" t="str">
            <v>DADS</v>
          </cell>
          <cell r="C1934" t="str">
            <v>Toilet &amp; Bathroom Renovations</v>
          </cell>
          <cell r="D1934">
            <v>13959.88</v>
          </cell>
          <cell r="E1934">
            <v>13959.88</v>
          </cell>
          <cell r="F1934">
            <v>13959.88</v>
          </cell>
          <cell r="G1934" t="str">
            <v>Agency Admin.</v>
          </cell>
          <cell r="H1934">
            <v>6</v>
          </cell>
          <cell r="I1934" t="str">
            <v>7620</v>
          </cell>
          <cell r="J1934" t="str">
            <v>Brenham State Supported Living Center</v>
          </cell>
        </row>
        <row r="1935">
          <cell r="A1935" t="str">
            <v>10-074-BRS</v>
          </cell>
          <cell r="B1935" t="str">
            <v>DADS</v>
          </cell>
          <cell r="C1935" t="str">
            <v>Toilet &amp; Bathroom Renovations</v>
          </cell>
          <cell r="D1935">
            <v>3442.5</v>
          </cell>
          <cell r="E1935">
            <v>3442.5</v>
          </cell>
          <cell r="F1935">
            <v>3442.5</v>
          </cell>
          <cell r="G1935" t="str">
            <v>Other</v>
          </cell>
          <cell r="H1935">
            <v>8</v>
          </cell>
          <cell r="I1935" t="str">
            <v>7620</v>
          </cell>
          <cell r="J1935" t="str">
            <v>Brenham State Supported Living Center</v>
          </cell>
        </row>
        <row r="1936">
          <cell r="A1936" t="str">
            <v>10-074-BRS</v>
          </cell>
          <cell r="B1936" t="str">
            <v>DADS</v>
          </cell>
          <cell r="C1936" t="str">
            <v>Toilet &amp; Bathroom Renovations</v>
          </cell>
          <cell r="D1936">
            <v>0</v>
          </cell>
          <cell r="E1936">
            <v>0</v>
          </cell>
          <cell r="F1936">
            <v>0</v>
          </cell>
          <cell r="G1936" t="str">
            <v>Contingency</v>
          </cell>
          <cell r="H1936">
            <v>9</v>
          </cell>
          <cell r="I1936" t="str">
            <v>7620</v>
          </cell>
          <cell r="J1936" t="str">
            <v>Brenham State Supported Living Center</v>
          </cell>
        </row>
        <row r="1937">
          <cell r="A1937" t="str">
            <v>10-074-BRS</v>
          </cell>
          <cell r="B1937" t="str">
            <v>DADS</v>
          </cell>
          <cell r="C1937" t="str">
            <v>Toilet &amp; Bathroom Renovations</v>
          </cell>
          <cell r="D1937">
            <v>122979.76</v>
          </cell>
          <cell r="E1937">
            <v>122979.76</v>
          </cell>
          <cell r="F1937">
            <v>122979.76</v>
          </cell>
          <cell r="G1937" t="str">
            <v>Construction</v>
          </cell>
          <cell r="H1937">
            <v>1</v>
          </cell>
          <cell r="I1937" t="str">
            <v>7631</v>
          </cell>
          <cell r="J1937" t="str">
            <v>Brenham State Supported Living Center</v>
          </cell>
        </row>
        <row r="1938">
          <cell r="A1938" t="str">
            <v>10-074-BRS</v>
          </cell>
          <cell r="B1938" t="str">
            <v>DADS</v>
          </cell>
          <cell r="C1938" t="str">
            <v>Toilet &amp; Bathroom Renovations</v>
          </cell>
          <cell r="D1938">
            <v>5347.7</v>
          </cell>
          <cell r="E1938">
            <v>5347.7</v>
          </cell>
          <cell r="F1938">
            <v>5347.7</v>
          </cell>
          <cell r="G1938" t="str">
            <v>Arch. &amp; Eng.</v>
          </cell>
          <cell r="H1938">
            <v>2</v>
          </cell>
          <cell r="I1938" t="str">
            <v>7631</v>
          </cell>
          <cell r="J1938" t="str">
            <v>Brenham State Supported Living Center</v>
          </cell>
        </row>
        <row r="1939">
          <cell r="A1939" t="str">
            <v>10-074-BRS</v>
          </cell>
          <cell r="B1939" t="str">
            <v>DADS</v>
          </cell>
          <cell r="C1939" t="str">
            <v>Toilet &amp; Bathroom Renovations</v>
          </cell>
          <cell r="D1939">
            <v>1186</v>
          </cell>
          <cell r="E1939">
            <v>1186</v>
          </cell>
          <cell r="F1939">
            <v>1186</v>
          </cell>
          <cell r="G1939" t="str">
            <v>Legal</v>
          </cell>
          <cell r="H1939">
            <v>5</v>
          </cell>
          <cell r="I1939" t="str">
            <v>7631</v>
          </cell>
          <cell r="J1939" t="str">
            <v>Brenham State Supported Living Center</v>
          </cell>
        </row>
        <row r="1940">
          <cell r="A1940" t="str">
            <v>10-074-BRS</v>
          </cell>
          <cell r="B1940" t="str">
            <v>DADS</v>
          </cell>
          <cell r="C1940" t="str">
            <v>Toilet &amp; Bathroom Renovations</v>
          </cell>
          <cell r="D1940">
            <v>0</v>
          </cell>
          <cell r="E1940">
            <v>0</v>
          </cell>
          <cell r="F1940">
            <v>0</v>
          </cell>
          <cell r="G1940" t="str">
            <v>Other</v>
          </cell>
          <cell r="H1940">
            <v>8</v>
          </cell>
          <cell r="I1940" t="str">
            <v>7631</v>
          </cell>
          <cell r="J1940" t="str">
            <v>Brenham State Supported Living Center</v>
          </cell>
        </row>
        <row r="1941">
          <cell r="A1941" t="str">
            <v>10-074-BRS</v>
          </cell>
          <cell r="B1941" t="str">
            <v>DADS</v>
          </cell>
          <cell r="C1941" t="str">
            <v>Toilet &amp; Bathroom Renovations</v>
          </cell>
          <cell r="D1941">
            <v>40924.74</v>
          </cell>
          <cell r="E1941">
            <v>40924.74</v>
          </cell>
          <cell r="F1941">
            <v>40924.74</v>
          </cell>
          <cell r="G1941" t="str">
            <v>Construction</v>
          </cell>
          <cell r="H1941">
            <v>1</v>
          </cell>
          <cell r="I1941" t="str">
            <v>7644</v>
          </cell>
          <cell r="J1941" t="str">
            <v>Brenham State Supported Living Center</v>
          </cell>
        </row>
        <row r="1942">
          <cell r="A1942" t="str">
            <v>10-074-BRS</v>
          </cell>
          <cell r="B1942" t="str">
            <v>DADS</v>
          </cell>
          <cell r="C1942" t="str">
            <v>Toilet &amp; Bathroom Renovations</v>
          </cell>
          <cell r="D1942">
            <v>0</v>
          </cell>
          <cell r="E1942">
            <v>0</v>
          </cell>
          <cell r="F1942">
            <v>0</v>
          </cell>
          <cell r="G1942" t="str">
            <v>Arch. &amp; Eng.</v>
          </cell>
          <cell r="H1942">
            <v>2</v>
          </cell>
          <cell r="I1942" t="str">
            <v>7644</v>
          </cell>
          <cell r="J1942" t="str">
            <v>Brenham State Supported Living Center</v>
          </cell>
        </row>
        <row r="1943">
          <cell r="A1943" t="str">
            <v>10-074-BRS</v>
          </cell>
          <cell r="B1943" t="str">
            <v>DADS</v>
          </cell>
          <cell r="C1943" t="str">
            <v>Toilet &amp; Bathroom Renovations</v>
          </cell>
          <cell r="D1943">
            <v>186</v>
          </cell>
          <cell r="E1943">
            <v>186</v>
          </cell>
          <cell r="F1943">
            <v>186</v>
          </cell>
          <cell r="G1943" t="str">
            <v>Legal</v>
          </cell>
          <cell r="H1943">
            <v>5</v>
          </cell>
          <cell r="I1943" t="str">
            <v>7644</v>
          </cell>
          <cell r="J1943" t="str">
            <v>Brenham State Supported Living Center</v>
          </cell>
        </row>
        <row r="1944">
          <cell r="A1944" t="str">
            <v>10-074-BRS</v>
          </cell>
          <cell r="B1944" t="str">
            <v>DADS</v>
          </cell>
          <cell r="C1944" t="str">
            <v>Toilet &amp; Bathroom Renovations</v>
          </cell>
          <cell r="D1944">
            <v>33429.589999999997</v>
          </cell>
          <cell r="E1944">
            <v>33429.589999999997</v>
          </cell>
          <cell r="F1944">
            <v>33429.589999999997</v>
          </cell>
          <cell r="G1944" t="str">
            <v>Agency Admin.</v>
          </cell>
          <cell r="H1944">
            <v>6</v>
          </cell>
          <cell r="I1944" t="str">
            <v>7644</v>
          </cell>
          <cell r="J1944" t="str">
            <v>Brenham State Supported Living Center</v>
          </cell>
        </row>
        <row r="1945">
          <cell r="A1945" t="str">
            <v>10-074-BRS</v>
          </cell>
          <cell r="B1945" t="str">
            <v>DADS</v>
          </cell>
          <cell r="C1945" t="str">
            <v>Toilet &amp; Bathroom Renovations</v>
          </cell>
          <cell r="D1945">
            <v>2775.63</v>
          </cell>
          <cell r="E1945">
            <v>2775.63</v>
          </cell>
          <cell r="F1945">
            <v>2775.63</v>
          </cell>
          <cell r="G1945" t="str">
            <v>Other</v>
          </cell>
          <cell r="H1945">
            <v>8</v>
          </cell>
          <cell r="I1945" t="str">
            <v>7644</v>
          </cell>
          <cell r="J1945" t="str">
            <v>Brenham State Supported Living Center</v>
          </cell>
        </row>
        <row r="1946">
          <cell r="A1946" t="str">
            <v>10-074-BRS</v>
          </cell>
          <cell r="B1946" t="str">
            <v>DADS</v>
          </cell>
          <cell r="C1946" t="str">
            <v>Toilet &amp; Bathroom Renovations</v>
          </cell>
          <cell r="D1946">
            <v>0</v>
          </cell>
          <cell r="E1946">
            <v>0</v>
          </cell>
          <cell r="F1946">
            <v>0</v>
          </cell>
          <cell r="G1946" t="str">
            <v>Contingency</v>
          </cell>
          <cell r="H1946">
            <v>9</v>
          </cell>
          <cell r="I1946" t="str">
            <v>7644</v>
          </cell>
          <cell r="J1946" t="str">
            <v>Brenham State Supported Living Center</v>
          </cell>
        </row>
        <row r="1947">
          <cell r="A1947" t="str">
            <v>10-074-BRS</v>
          </cell>
          <cell r="B1947" t="str">
            <v>DADS</v>
          </cell>
          <cell r="C1947" t="str">
            <v>Toilet &amp; Bathroom Renovations</v>
          </cell>
          <cell r="D1947">
            <v>0</v>
          </cell>
          <cell r="E1947">
            <v>0</v>
          </cell>
          <cell r="F1947">
            <v>0</v>
          </cell>
          <cell r="G1947" t="str">
            <v>Construction</v>
          </cell>
          <cell r="H1947">
            <v>1</v>
          </cell>
          <cell r="I1947" t="str">
            <v>GR50</v>
          </cell>
          <cell r="J1947" t="str">
            <v>Brenham State Supported Living Center</v>
          </cell>
        </row>
        <row r="1948">
          <cell r="A1948" t="str">
            <v>10-073-AUS</v>
          </cell>
          <cell r="B1948" t="str">
            <v>DADS</v>
          </cell>
          <cell r="C1948" t="str">
            <v>Install electric door locks</v>
          </cell>
          <cell r="D1948">
            <v>0</v>
          </cell>
          <cell r="E1948">
            <v>0</v>
          </cell>
          <cell r="F1948">
            <v>0</v>
          </cell>
          <cell r="G1948" t="str">
            <v>Construction</v>
          </cell>
          <cell r="H1948">
            <v>1</v>
          </cell>
          <cell r="I1948" t="str">
            <v>7631</v>
          </cell>
          <cell r="J1948" t="str">
            <v>Austin State Supported Living Center</v>
          </cell>
        </row>
        <row r="1949">
          <cell r="A1949" t="str">
            <v>10-073-AUS</v>
          </cell>
          <cell r="B1949" t="str">
            <v>DADS</v>
          </cell>
          <cell r="C1949" t="str">
            <v>Install electric door locks</v>
          </cell>
          <cell r="D1949">
            <v>7937.2</v>
          </cell>
          <cell r="E1949">
            <v>7937.2</v>
          </cell>
          <cell r="F1949">
            <v>7937.2</v>
          </cell>
          <cell r="G1949" t="str">
            <v>Arch. &amp; Eng.</v>
          </cell>
          <cell r="H1949">
            <v>2</v>
          </cell>
          <cell r="I1949" t="str">
            <v>7631</v>
          </cell>
          <cell r="J1949" t="str">
            <v>Austin State Supported Living Center</v>
          </cell>
        </row>
        <row r="1950">
          <cell r="A1950" t="str">
            <v>10-073-AUS</v>
          </cell>
          <cell r="B1950" t="str">
            <v>DADS</v>
          </cell>
          <cell r="C1950" t="str">
            <v>Install electric door locks</v>
          </cell>
          <cell r="D1950">
            <v>1759.45</v>
          </cell>
          <cell r="E1950">
            <v>1759.45</v>
          </cell>
          <cell r="F1950">
            <v>1759.45</v>
          </cell>
          <cell r="G1950" t="str">
            <v>Legal</v>
          </cell>
          <cell r="H1950">
            <v>5</v>
          </cell>
          <cell r="I1950" t="str">
            <v>7631</v>
          </cell>
          <cell r="J1950" t="str">
            <v>Austin State Supported Living Center</v>
          </cell>
        </row>
        <row r="1951">
          <cell r="A1951" t="str">
            <v>10-073-AUS</v>
          </cell>
          <cell r="B1951" t="str">
            <v>DADS</v>
          </cell>
          <cell r="C1951" t="str">
            <v>Install electric door locks</v>
          </cell>
          <cell r="D1951">
            <v>14596.48</v>
          </cell>
          <cell r="E1951">
            <v>14596.48</v>
          </cell>
          <cell r="F1951">
            <v>14596.48</v>
          </cell>
          <cell r="G1951" t="str">
            <v>Agency Admin.</v>
          </cell>
          <cell r="H1951">
            <v>6</v>
          </cell>
          <cell r="I1951" t="str">
            <v>7631</v>
          </cell>
          <cell r="J1951" t="str">
            <v>Austin State Supported Living Center</v>
          </cell>
        </row>
        <row r="1952">
          <cell r="A1952" t="str">
            <v>10-073-AUS</v>
          </cell>
          <cell r="B1952" t="str">
            <v>DADS</v>
          </cell>
          <cell r="C1952" t="str">
            <v>Install electric door locks</v>
          </cell>
          <cell r="D1952">
            <v>468867.28</v>
          </cell>
          <cell r="E1952">
            <v>468867.28</v>
          </cell>
          <cell r="F1952">
            <v>468867.28</v>
          </cell>
          <cell r="G1952" t="str">
            <v>Other</v>
          </cell>
          <cell r="H1952">
            <v>8</v>
          </cell>
          <cell r="I1952" t="str">
            <v>7631</v>
          </cell>
          <cell r="J1952" t="str">
            <v>Austin State Supported Living Center</v>
          </cell>
        </row>
        <row r="1953">
          <cell r="A1953" t="str">
            <v>10-073-AUS</v>
          </cell>
          <cell r="B1953" t="str">
            <v>DADS</v>
          </cell>
          <cell r="C1953" t="str">
            <v>Install electric door locks</v>
          </cell>
          <cell r="D1953">
            <v>0</v>
          </cell>
          <cell r="E1953">
            <v>0</v>
          </cell>
          <cell r="F1953">
            <v>0</v>
          </cell>
          <cell r="G1953" t="str">
            <v>Contingency</v>
          </cell>
          <cell r="H1953">
            <v>9</v>
          </cell>
          <cell r="I1953" t="str">
            <v>7644</v>
          </cell>
          <cell r="J1953" t="str">
            <v>Austin State Supported Living Center</v>
          </cell>
        </row>
        <row r="1954">
          <cell r="A1954" t="str">
            <v>10-071-ABS</v>
          </cell>
          <cell r="B1954" t="str">
            <v>DADS</v>
          </cell>
          <cell r="C1954" t="str">
            <v>Replace Gas/Water Distri. Valves</v>
          </cell>
          <cell r="D1954">
            <v>371153</v>
          </cell>
          <cell r="E1954">
            <v>371153</v>
          </cell>
          <cell r="F1954">
            <v>371153</v>
          </cell>
          <cell r="G1954" t="str">
            <v>Construction</v>
          </cell>
          <cell r="H1954">
            <v>1</v>
          </cell>
          <cell r="I1954" t="str">
            <v>7631</v>
          </cell>
          <cell r="J1954" t="str">
            <v>Abilene State Supported Living Center</v>
          </cell>
        </row>
        <row r="1955">
          <cell r="A1955" t="str">
            <v>10-071-ABS</v>
          </cell>
          <cell r="B1955" t="str">
            <v>DADS</v>
          </cell>
          <cell r="C1955" t="str">
            <v>Replace Gas/Water Distri. Valves</v>
          </cell>
          <cell r="D1955">
            <v>26147.73</v>
          </cell>
          <cell r="E1955">
            <v>26147.73</v>
          </cell>
          <cell r="F1955">
            <v>26147.73</v>
          </cell>
          <cell r="G1955" t="str">
            <v>Arch. &amp; Eng.</v>
          </cell>
          <cell r="H1955">
            <v>2</v>
          </cell>
          <cell r="I1955" t="str">
            <v>7631</v>
          </cell>
          <cell r="J1955" t="str">
            <v>Abilene State Supported Living Center</v>
          </cell>
        </row>
        <row r="1956">
          <cell r="A1956" t="str">
            <v>10-071-ABS</v>
          </cell>
          <cell r="B1956" t="str">
            <v>DADS</v>
          </cell>
          <cell r="C1956" t="str">
            <v>Replace Gas/Water Distri. Valves</v>
          </cell>
          <cell r="D1956">
            <v>1574.51</v>
          </cell>
          <cell r="E1956">
            <v>1574.51</v>
          </cell>
          <cell r="F1956">
            <v>1574.51</v>
          </cell>
          <cell r="G1956" t="str">
            <v>Legal</v>
          </cell>
          <cell r="H1956">
            <v>5</v>
          </cell>
          <cell r="I1956" t="str">
            <v>7631</v>
          </cell>
          <cell r="J1956" t="str">
            <v>Abilene State Supported Living Center</v>
          </cell>
        </row>
        <row r="1957">
          <cell r="A1957" t="str">
            <v>10-071-ABS</v>
          </cell>
          <cell r="B1957" t="str">
            <v>DADS</v>
          </cell>
          <cell r="C1957" t="str">
            <v>Replace Gas/Water Distri. Valves</v>
          </cell>
          <cell r="D1957">
            <v>17755.25</v>
          </cell>
          <cell r="E1957">
            <v>17755.25</v>
          </cell>
          <cell r="F1957">
            <v>17755.25</v>
          </cell>
          <cell r="G1957" t="str">
            <v>Agency Admin.</v>
          </cell>
          <cell r="H1957">
            <v>6</v>
          </cell>
          <cell r="I1957" t="str">
            <v>7631</v>
          </cell>
          <cell r="J1957" t="str">
            <v>Abilene State Supported Living Center</v>
          </cell>
        </row>
        <row r="1958">
          <cell r="A1958" t="str">
            <v>10-071-ABS</v>
          </cell>
          <cell r="B1958" t="str">
            <v>DADS</v>
          </cell>
          <cell r="C1958" t="str">
            <v>Replace Gas/Water Distri. Valves</v>
          </cell>
          <cell r="D1958">
            <v>0</v>
          </cell>
          <cell r="E1958">
            <v>0</v>
          </cell>
          <cell r="F1958">
            <v>0</v>
          </cell>
          <cell r="G1958" t="str">
            <v>Other</v>
          </cell>
          <cell r="H1958">
            <v>8</v>
          </cell>
          <cell r="I1958" t="str">
            <v>7631</v>
          </cell>
          <cell r="J1958" t="str">
            <v>Abilene State Supported Living Center</v>
          </cell>
        </row>
        <row r="1959">
          <cell r="A1959" t="str">
            <v>10-071-ABS</v>
          </cell>
          <cell r="B1959" t="str">
            <v>DADS</v>
          </cell>
          <cell r="C1959" t="str">
            <v>Replace Gas/Water Distri. Valves</v>
          </cell>
          <cell r="D1959">
            <v>0</v>
          </cell>
          <cell r="E1959">
            <v>0</v>
          </cell>
          <cell r="F1959">
            <v>0</v>
          </cell>
          <cell r="G1959" t="str">
            <v>Contingency</v>
          </cell>
          <cell r="H1959">
            <v>9</v>
          </cell>
          <cell r="I1959" t="str">
            <v>7631</v>
          </cell>
          <cell r="J1959" t="str">
            <v>Abilene State Supported Living Center</v>
          </cell>
        </row>
        <row r="1960">
          <cell r="A1960" t="str">
            <v>10-070-ABS</v>
          </cell>
          <cell r="B1960" t="str">
            <v>DADS</v>
          </cell>
          <cell r="C1960" t="str">
            <v>Repair/Replace HVAC Systems</v>
          </cell>
          <cell r="D1960">
            <v>103506</v>
          </cell>
          <cell r="E1960">
            <v>103506</v>
          </cell>
          <cell r="F1960">
            <v>103506</v>
          </cell>
          <cell r="G1960" t="str">
            <v>Construction</v>
          </cell>
          <cell r="H1960">
            <v>1</v>
          </cell>
          <cell r="I1960" t="str">
            <v>7631</v>
          </cell>
          <cell r="J1960" t="str">
            <v>Abilene State Supported Living Center</v>
          </cell>
        </row>
        <row r="1961">
          <cell r="A1961" t="str">
            <v>10-070-ABS</v>
          </cell>
          <cell r="B1961" t="str">
            <v>DADS</v>
          </cell>
          <cell r="C1961" t="str">
            <v>Repair/Replace HVAC Systems</v>
          </cell>
          <cell r="D1961">
            <v>21477.5</v>
          </cell>
          <cell r="E1961">
            <v>21477.5</v>
          </cell>
          <cell r="F1961">
            <v>21477.5</v>
          </cell>
          <cell r="G1961" t="str">
            <v>Arch. &amp; Eng.</v>
          </cell>
          <cell r="H1961">
            <v>2</v>
          </cell>
          <cell r="I1961" t="str">
            <v>7631</v>
          </cell>
          <cell r="J1961" t="str">
            <v>Abilene State Supported Living Center</v>
          </cell>
        </row>
        <row r="1962">
          <cell r="A1962" t="str">
            <v>10-070-ABS</v>
          </cell>
          <cell r="B1962" t="str">
            <v>DADS</v>
          </cell>
          <cell r="C1962" t="str">
            <v>Repair/Replace HVAC Systems</v>
          </cell>
          <cell r="D1962">
            <v>960.91</v>
          </cell>
          <cell r="E1962">
            <v>960.91</v>
          </cell>
          <cell r="F1962">
            <v>960.91</v>
          </cell>
          <cell r="G1962" t="str">
            <v>Legal</v>
          </cell>
          <cell r="H1962">
            <v>5</v>
          </cell>
          <cell r="I1962" t="str">
            <v>7631</v>
          </cell>
          <cell r="J1962" t="str">
            <v>Abilene State Supported Living Center</v>
          </cell>
        </row>
        <row r="1963">
          <cell r="A1963" t="str">
            <v>10-070-ABS</v>
          </cell>
          <cell r="B1963" t="str">
            <v>DADS</v>
          </cell>
          <cell r="C1963" t="str">
            <v>Repair/Replace HVAC Systems</v>
          </cell>
          <cell r="D1963">
            <v>11645</v>
          </cell>
          <cell r="E1963">
            <v>11645</v>
          </cell>
          <cell r="F1963">
            <v>11645</v>
          </cell>
          <cell r="G1963" t="str">
            <v>Agency Admin.</v>
          </cell>
          <cell r="H1963">
            <v>6</v>
          </cell>
          <cell r="I1963" t="str">
            <v>7631</v>
          </cell>
          <cell r="J1963" t="str">
            <v>Abilene State Supported Living Center</v>
          </cell>
        </row>
        <row r="1964">
          <cell r="A1964" t="str">
            <v>10-070-ABS</v>
          </cell>
          <cell r="B1964" t="str">
            <v>DADS</v>
          </cell>
          <cell r="C1964" t="str">
            <v>Repair/Replace HVAC Systems</v>
          </cell>
          <cell r="D1964">
            <v>0</v>
          </cell>
          <cell r="E1964">
            <v>0</v>
          </cell>
          <cell r="F1964">
            <v>0</v>
          </cell>
          <cell r="G1964" t="str">
            <v>Other</v>
          </cell>
          <cell r="H1964">
            <v>8</v>
          </cell>
          <cell r="I1964" t="str">
            <v>7631</v>
          </cell>
          <cell r="J1964" t="str">
            <v>Abilene State Supported Living Center</v>
          </cell>
        </row>
        <row r="1965">
          <cell r="A1965" t="str">
            <v>10-070-ABS</v>
          </cell>
          <cell r="B1965" t="str">
            <v>DADS</v>
          </cell>
          <cell r="C1965" t="str">
            <v>Repair/Replace HVAC Systems</v>
          </cell>
          <cell r="D1965">
            <v>0</v>
          </cell>
          <cell r="E1965">
            <v>0</v>
          </cell>
          <cell r="F1965">
            <v>0</v>
          </cell>
          <cell r="G1965" t="str">
            <v>Contingency</v>
          </cell>
          <cell r="H1965">
            <v>9</v>
          </cell>
          <cell r="I1965" t="str">
            <v>7631</v>
          </cell>
          <cell r="J1965" t="str">
            <v>Abilene State Supported Living Center</v>
          </cell>
        </row>
        <row r="1966">
          <cell r="A1966" t="str">
            <v>10-069-WCY</v>
          </cell>
          <cell r="B1966" t="str">
            <v>DSHS</v>
          </cell>
          <cell r="C1966" t="str">
            <v>Construct New Swimming Pool</v>
          </cell>
          <cell r="D1966">
            <v>11920.26</v>
          </cell>
          <cell r="E1966">
            <v>11920.26</v>
          </cell>
          <cell r="F1966">
            <v>11920.26</v>
          </cell>
          <cell r="G1966" t="str">
            <v>Construction</v>
          </cell>
          <cell r="H1966">
            <v>1</v>
          </cell>
          <cell r="I1966" t="str">
            <v>7619</v>
          </cell>
          <cell r="J1966" t="str">
            <v>Waco Center for Youth</v>
          </cell>
        </row>
        <row r="1967">
          <cell r="A1967" t="str">
            <v>10-069-WCY</v>
          </cell>
          <cell r="B1967" t="str">
            <v>DSHS</v>
          </cell>
          <cell r="C1967" t="str">
            <v>Construct New Swimming Pool</v>
          </cell>
          <cell r="D1967">
            <v>40807.69</v>
          </cell>
          <cell r="E1967">
            <v>40807.69</v>
          </cell>
          <cell r="F1967">
            <v>40807.69</v>
          </cell>
          <cell r="G1967" t="str">
            <v>Arch. &amp; Eng.</v>
          </cell>
          <cell r="H1967">
            <v>2</v>
          </cell>
          <cell r="I1967" t="str">
            <v>7619</v>
          </cell>
          <cell r="J1967" t="str">
            <v>Waco Center for Youth</v>
          </cell>
        </row>
        <row r="1968">
          <cell r="A1968" t="str">
            <v>10-069-WCY</v>
          </cell>
          <cell r="B1968" t="str">
            <v>DSHS</v>
          </cell>
          <cell r="C1968" t="str">
            <v>Construct New Swimming Pool</v>
          </cell>
          <cell r="D1968">
            <v>0</v>
          </cell>
          <cell r="E1968">
            <v>0</v>
          </cell>
          <cell r="F1968">
            <v>0</v>
          </cell>
          <cell r="G1968" t="str">
            <v>Testing</v>
          </cell>
          <cell r="H1968">
            <v>4</v>
          </cell>
          <cell r="I1968" t="str">
            <v>7619</v>
          </cell>
          <cell r="J1968" t="str">
            <v>Waco Center for Youth</v>
          </cell>
        </row>
        <row r="1969">
          <cell r="A1969" t="str">
            <v>10-069-WCY</v>
          </cell>
          <cell r="B1969" t="str">
            <v>DSHS</v>
          </cell>
          <cell r="C1969" t="str">
            <v>Construct New Swimming Pool</v>
          </cell>
          <cell r="D1969">
            <v>2699.56</v>
          </cell>
          <cell r="E1969">
            <v>2699.56</v>
          </cell>
          <cell r="F1969">
            <v>2699.56</v>
          </cell>
          <cell r="G1969" t="str">
            <v>Legal</v>
          </cell>
          <cell r="H1969">
            <v>5</v>
          </cell>
          <cell r="I1969" t="str">
            <v>7619</v>
          </cell>
          <cell r="J1969" t="str">
            <v>Waco Center for Youth</v>
          </cell>
        </row>
        <row r="1970">
          <cell r="A1970" t="str">
            <v>10-069-WCY</v>
          </cell>
          <cell r="B1970" t="str">
            <v>DSHS</v>
          </cell>
          <cell r="C1970" t="str">
            <v>Construct New Swimming Pool</v>
          </cell>
          <cell r="D1970">
            <v>0</v>
          </cell>
          <cell r="E1970">
            <v>0</v>
          </cell>
          <cell r="F1970">
            <v>0</v>
          </cell>
          <cell r="G1970" t="str">
            <v>Other</v>
          </cell>
          <cell r="H1970">
            <v>8</v>
          </cell>
          <cell r="I1970" t="str">
            <v>7619</v>
          </cell>
          <cell r="J1970" t="str">
            <v>Waco Center for Youth</v>
          </cell>
        </row>
        <row r="1971">
          <cell r="A1971" t="str">
            <v>10-069-WCY</v>
          </cell>
          <cell r="B1971" t="str">
            <v>DSHS</v>
          </cell>
          <cell r="C1971" t="str">
            <v>Construct New Swimming Pool</v>
          </cell>
          <cell r="D1971">
            <v>0</v>
          </cell>
          <cell r="E1971">
            <v>0</v>
          </cell>
          <cell r="F1971">
            <v>0</v>
          </cell>
          <cell r="G1971" t="str">
            <v>Contingency</v>
          </cell>
          <cell r="H1971">
            <v>9</v>
          </cell>
          <cell r="I1971" t="str">
            <v>7619</v>
          </cell>
          <cell r="J1971" t="str">
            <v>Waco Center for Youth</v>
          </cell>
        </row>
        <row r="1972">
          <cell r="A1972" t="str">
            <v>10-069-WCY</v>
          </cell>
          <cell r="B1972" t="str">
            <v>DSHS</v>
          </cell>
          <cell r="C1972" t="str">
            <v>Construct New Swimming Pool</v>
          </cell>
          <cell r="D1972">
            <v>523403</v>
          </cell>
          <cell r="E1972">
            <v>523403</v>
          </cell>
          <cell r="F1972">
            <v>523403</v>
          </cell>
          <cell r="G1972" t="str">
            <v>Construction</v>
          </cell>
          <cell r="H1972">
            <v>1</v>
          </cell>
          <cell r="I1972" t="str">
            <v>7630</v>
          </cell>
          <cell r="J1972" t="str">
            <v>Waco Center for Youth</v>
          </cell>
        </row>
        <row r="1973">
          <cell r="A1973" t="str">
            <v>10-069-WCY</v>
          </cell>
          <cell r="B1973" t="str">
            <v>DSHS</v>
          </cell>
          <cell r="C1973" t="str">
            <v>Construct New Swimming Pool</v>
          </cell>
          <cell r="D1973">
            <v>0</v>
          </cell>
          <cell r="E1973">
            <v>0</v>
          </cell>
          <cell r="F1973">
            <v>0</v>
          </cell>
          <cell r="G1973" t="str">
            <v>Arch. &amp; Eng.</v>
          </cell>
          <cell r="H1973">
            <v>2</v>
          </cell>
          <cell r="I1973" t="str">
            <v>7630</v>
          </cell>
          <cell r="J1973" t="str">
            <v>Waco Center for Youth</v>
          </cell>
        </row>
        <row r="1974">
          <cell r="A1974" t="str">
            <v>10-068-TSH</v>
          </cell>
          <cell r="B1974" t="str">
            <v>DSHS</v>
          </cell>
          <cell r="C1974" t="str">
            <v>Renovate Nursing Stations</v>
          </cell>
          <cell r="D1974">
            <v>0</v>
          </cell>
          <cell r="E1974">
            <v>0</v>
          </cell>
          <cell r="F1974">
            <v>0</v>
          </cell>
          <cell r="G1974" t="str">
            <v>Arch. &amp; Eng.</v>
          </cell>
          <cell r="H1974">
            <v>2</v>
          </cell>
          <cell r="I1974" t="str">
            <v>7215</v>
          </cell>
          <cell r="J1974" t="str">
            <v>Terrell State Hospital</v>
          </cell>
        </row>
        <row r="1975">
          <cell r="A1975" t="str">
            <v>10-068-TSH</v>
          </cell>
          <cell r="B1975" t="str">
            <v>DSHS</v>
          </cell>
          <cell r="C1975" t="str">
            <v>Renovate Nursing Stations</v>
          </cell>
          <cell r="D1975">
            <v>0</v>
          </cell>
          <cell r="E1975">
            <v>0</v>
          </cell>
          <cell r="F1975">
            <v>0</v>
          </cell>
          <cell r="G1975" t="str">
            <v>Legal</v>
          </cell>
          <cell r="H1975">
            <v>5</v>
          </cell>
          <cell r="I1975" t="str">
            <v>7215</v>
          </cell>
          <cell r="J1975" t="str">
            <v>Terrell State Hospital</v>
          </cell>
        </row>
        <row r="1976">
          <cell r="A1976" t="str">
            <v>10-068-TSH</v>
          </cell>
          <cell r="B1976" t="str">
            <v>DSHS</v>
          </cell>
          <cell r="C1976" t="str">
            <v>Renovate Nursing Stations</v>
          </cell>
          <cell r="D1976">
            <v>16557</v>
          </cell>
          <cell r="E1976">
            <v>16557</v>
          </cell>
          <cell r="F1976">
            <v>16557</v>
          </cell>
          <cell r="G1976" t="str">
            <v>Agency Admin.</v>
          </cell>
          <cell r="H1976">
            <v>6</v>
          </cell>
          <cell r="I1976" t="str">
            <v>7215</v>
          </cell>
          <cell r="J1976" t="str">
            <v>Terrell State Hospital</v>
          </cell>
        </row>
        <row r="1977">
          <cell r="A1977" t="str">
            <v>10-068-TSH</v>
          </cell>
          <cell r="B1977" t="str">
            <v>DSHS</v>
          </cell>
          <cell r="C1977" t="str">
            <v>Renovate Nursing Stations</v>
          </cell>
          <cell r="D1977">
            <v>3450</v>
          </cell>
          <cell r="E1977">
            <v>3450</v>
          </cell>
          <cell r="F1977">
            <v>3450</v>
          </cell>
          <cell r="G1977" t="str">
            <v>Other</v>
          </cell>
          <cell r="H1977">
            <v>8</v>
          </cell>
          <cell r="I1977" t="str">
            <v>7215</v>
          </cell>
          <cell r="J1977" t="str">
            <v>Terrell State Hospital</v>
          </cell>
        </row>
        <row r="1978">
          <cell r="A1978" t="str">
            <v>10-068-TSH</v>
          </cell>
          <cell r="B1978" t="str">
            <v>DSHS</v>
          </cell>
          <cell r="C1978" t="str">
            <v>Renovate Nursing Stations</v>
          </cell>
          <cell r="D1978">
            <v>0</v>
          </cell>
          <cell r="E1978">
            <v>0</v>
          </cell>
          <cell r="F1978">
            <v>0</v>
          </cell>
          <cell r="G1978" t="str">
            <v>Contingency</v>
          </cell>
          <cell r="H1978">
            <v>9</v>
          </cell>
          <cell r="I1978" t="str">
            <v>7215</v>
          </cell>
          <cell r="J1978" t="str">
            <v>Terrell State Hospital</v>
          </cell>
        </row>
        <row r="1979">
          <cell r="A1979" t="str">
            <v>10-068-TSH</v>
          </cell>
          <cell r="B1979" t="str">
            <v>DSHS</v>
          </cell>
          <cell r="C1979" t="str">
            <v>Renovate Nursing Stations</v>
          </cell>
          <cell r="D1979">
            <v>280922.8</v>
          </cell>
          <cell r="E1979">
            <v>280922.8</v>
          </cell>
          <cell r="F1979">
            <v>280922.8</v>
          </cell>
          <cell r="G1979" t="str">
            <v>Construction</v>
          </cell>
          <cell r="H1979">
            <v>1</v>
          </cell>
          <cell r="I1979" t="str">
            <v>7630</v>
          </cell>
          <cell r="J1979" t="str">
            <v>Terrell State Hospital</v>
          </cell>
        </row>
        <row r="1980">
          <cell r="A1980" t="str">
            <v>10-068-TSH</v>
          </cell>
          <cell r="B1980" t="str">
            <v>DSHS</v>
          </cell>
          <cell r="C1980" t="str">
            <v>Renovate Nursing Stations</v>
          </cell>
          <cell r="D1980">
            <v>27814.53</v>
          </cell>
          <cell r="E1980">
            <v>27814.53</v>
          </cell>
          <cell r="F1980">
            <v>27814.53</v>
          </cell>
          <cell r="G1980" t="str">
            <v>Arch. &amp; Eng.</v>
          </cell>
          <cell r="H1980">
            <v>2</v>
          </cell>
          <cell r="I1980" t="str">
            <v>7630</v>
          </cell>
          <cell r="J1980" t="str">
            <v>Terrell State Hospital</v>
          </cell>
        </row>
        <row r="1981">
          <cell r="A1981" t="str">
            <v>10-068-TSH</v>
          </cell>
          <cell r="B1981" t="str">
            <v>DSHS</v>
          </cell>
          <cell r="C1981" t="str">
            <v>Renovate Nursing Stations</v>
          </cell>
          <cell r="D1981">
            <v>2397.5100000000002</v>
          </cell>
          <cell r="E1981">
            <v>2397.5100000000002</v>
          </cell>
          <cell r="F1981">
            <v>2397.5100000000002</v>
          </cell>
          <cell r="G1981" t="str">
            <v>Legal</v>
          </cell>
          <cell r="H1981">
            <v>5</v>
          </cell>
          <cell r="I1981" t="str">
            <v>7630</v>
          </cell>
          <cell r="J1981" t="str">
            <v>Terrell State Hospital</v>
          </cell>
        </row>
        <row r="1982">
          <cell r="A1982" t="str">
            <v>10-068-TSH</v>
          </cell>
          <cell r="B1982" t="str">
            <v>DSHS</v>
          </cell>
          <cell r="C1982" t="str">
            <v>Renovate Nursing Stations</v>
          </cell>
          <cell r="D1982">
            <v>0</v>
          </cell>
          <cell r="E1982">
            <v>0</v>
          </cell>
          <cell r="F1982">
            <v>0</v>
          </cell>
          <cell r="G1982" t="str">
            <v>Agency Admin.</v>
          </cell>
          <cell r="H1982">
            <v>6</v>
          </cell>
          <cell r="I1982" t="str">
            <v>7630</v>
          </cell>
          <cell r="J1982" t="str">
            <v>Terrell State Hospital</v>
          </cell>
        </row>
        <row r="1983">
          <cell r="A1983" t="str">
            <v>10-068-TSH</v>
          </cell>
          <cell r="B1983" t="str">
            <v>DSHS</v>
          </cell>
          <cell r="C1983" t="str">
            <v>Renovate Nursing Stations</v>
          </cell>
          <cell r="D1983">
            <v>0</v>
          </cell>
          <cell r="E1983">
            <v>0</v>
          </cell>
          <cell r="F1983">
            <v>0</v>
          </cell>
          <cell r="G1983" t="str">
            <v>Contingency</v>
          </cell>
          <cell r="H1983">
            <v>9</v>
          </cell>
          <cell r="I1983" t="str">
            <v>7630</v>
          </cell>
          <cell r="J1983" t="str">
            <v>Terrell State Hospital</v>
          </cell>
        </row>
        <row r="1984">
          <cell r="A1984" t="str">
            <v>10-067-SAH</v>
          </cell>
          <cell r="B1984" t="str">
            <v>DSHS</v>
          </cell>
          <cell r="C1984" t="str">
            <v>Install Fire Sprinkler Sys 509 &amp; 521</v>
          </cell>
          <cell r="D1984">
            <v>430241.91</v>
          </cell>
          <cell r="E1984">
            <v>430241.91</v>
          </cell>
          <cell r="F1984">
            <v>430241.91</v>
          </cell>
          <cell r="G1984" t="str">
            <v>Construction</v>
          </cell>
          <cell r="H1984">
            <v>1</v>
          </cell>
          <cell r="I1984" t="str">
            <v>7630</v>
          </cell>
          <cell r="J1984" t="str">
            <v>San Antonio State Hospital</v>
          </cell>
        </row>
        <row r="1985">
          <cell r="A1985" t="str">
            <v>10-067-SAH</v>
          </cell>
          <cell r="B1985" t="str">
            <v>DSHS</v>
          </cell>
          <cell r="C1985" t="str">
            <v>Install Fire Sprinkler Sys 509 &amp; 521</v>
          </cell>
          <cell r="D1985">
            <v>47326.61</v>
          </cell>
          <cell r="E1985">
            <v>47326.61</v>
          </cell>
          <cell r="F1985">
            <v>47326.61</v>
          </cell>
          <cell r="G1985" t="str">
            <v>Arch. &amp; Eng.</v>
          </cell>
          <cell r="H1985">
            <v>2</v>
          </cell>
          <cell r="I1985" t="str">
            <v>7630</v>
          </cell>
          <cell r="J1985" t="str">
            <v>San Antonio State Hospital</v>
          </cell>
        </row>
        <row r="1986">
          <cell r="A1986" t="str">
            <v>10-067-SAH</v>
          </cell>
          <cell r="B1986" t="str">
            <v>DSHS</v>
          </cell>
          <cell r="C1986" t="str">
            <v>Install Fire Sprinkler Sys 509 &amp; 521</v>
          </cell>
          <cell r="D1986">
            <v>1510.83</v>
          </cell>
          <cell r="E1986">
            <v>1510.83</v>
          </cell>
          <cell r="F1986">
            <v>1510.83</v>
          </cell>
          <cell r="G1986" t="str">
            <v>Legal</v>
          </cell>
          <cell r="H1986">
            <v>5</v>
          </cell>
          <cell r="I1986" t="str">
            <v>7630</v>
          </cell>
          <cell r="J1986" t="str">
            <v>San Antonio State Hospital</v>
          </cell>
        </row>
        <row r="1987">
          <cell r="A1987" t="str">
            <v>10-067-SAH</v>
          </cell>
          <cell r="B1987" t="str">
            <v>DSHS</v>
          </cell>
          <cell r="C1987" t="str">
            <v>Install Fire Sprinkler Sys 509 &amp; 521</v>
          </cell>
          <cell r="D1987">
            <v>0</v>
          </cell>
          <cell r="E1987">
            <v>0</v>
          </cell>
          <cell r="F1987">
            <v>0</v>
          </cell>
          <cell r="G1987" t="str">
            <v>Contingency</v>
          </cell>
          <cell r="H1987">
            <v>9</v>
          </cell>
          <cell r="I1987" t="str">
            <v>7630</v>
          </cell>
          <cell r="J1987" t="str">
            <v>San Antonio State Hospital</v>
          </cell>
        </row>
        <row r="1988">
          <cell r="A1988" t="str">
            <v>10-066-RSH</v>
          </cell>
          <cell r="B1988" t="str">
            <v>DSHS</v>
          </cell>
          <cell r="C1988" t="str">
            <v>Repair Dam Spillway</v>
          </cell>
          <cell r="D1988">
            <v>0</v>
          </cell>
          <cell r="E1988">
            <v>0</v>
          </cell>
          <cell r="F1988">
            <v>0</v>
          </cell>
          <cell r="G1988" t="str">
            <v>Construction</v>
          </cell>
          <cell r="H1988">
            <v>1</v>
          </cell>
          <cell r="I1988" t="str">
            <v>7616</v>
          </cell>
          <cell r="J1988" t="str">
            <v>Rusk State Hospital</v>
          </cell>
        </row>
        <row r="1989">
          <cell r="A1989" t="str">
            <v>10-066-RSH</v>
          </cell>
          <cell r="B1989" t="str">
            <v>DSHS</v>
          </cell>
          <cell r="C1989" t="str">
            <v>Repair Dam Spillway</v>
          </cell>
          <cell r="D1989">
            <v>43000</v>
          </cell>
          <cell r="E1989">
            <v>43000</v>
          </cell>
          <cell r="F1989">
            <v>43000</v>
          </cell>
          <cell r="G1989" t="str">
            <v>Arch. &amp; Eng.</v>
          </cell>
          <cell r="H1989">
            <v>2</v>
          </cell>
          <cell r="I1989" t="str">
            <v>7616</v>
          </cell>
          <cell r="J1989" t="str">
            <v>Rusk State Hospital</v>
          </cell>
        </row>
        <row r="1990">
          <cell r="A1990" t="str">
            <v>10-066-RSH</v>
          </cell>
          <cell r="B1990" t="str">
            <v>DSHS</v>
          </cell>
          <cell r="C1990" t="str">
            <v>Repair Dam Spillway</v>
          </cell>
          <cell r="D1990">
            <v>0</v>
          </cell>
          <cell r="E1990">
            <v>0</v>
          </cell>
          <cell r="F1990">
            <v>0</v>
          </cell>
          <cell r="G1990" t="str">
            <v>Site Survey</v>
          </cell>
          <cell r="H1990">
            <v>3</v>
          </cell>
          <cell r="I1990" t="str">
            <v>7616</v>
          </cell>
          <cell r="J1990" t="str">
            <v>Rusk State Hospital</v>
          </cell>
        </row>
        <row r="1991">
          <cell r="A1991" t="str">
            <v>10-066-RSH</v>
          </cell>
          <cell r="B1991" t="str">
            <v>DSHS</v>
          </cell>
          <cell r="C1991" t="str">
            <v>Repair Dam Spillway</v>
          </cell>
          <cell r="D1991">
            <v>0</v>
          </cell>
          <cell r="E1991">
            <v>0</v>
          </cell>
          <cell r="F1991">
            <v>0</v>
          </cell>
          <cell r="G1991" t="str">
            <v>Legal</v>
          </cell>
          <cell r="H1991">
            <v>5</v>
          </cell>
          <cell r="I1991" t="str">
            <v>7616</v>
          </cell>
          <cell r="J1991" t="str">
            <v>Rusk State Hospital</v>
          </cell>
        </row>
        <row r="1992">
          <cell r="A1992" t="str">
            <v>10-066-RSH</v>
          </cell>
          <cell r="B1992" t="str">
            <v>DSHS</v>
          </cell>
          <cell r="C1992" t="str">
            <v>Repair Dam Spillway</v>
          </cell>
          <cell r="D1992">
            <v>0</v>
          </cell>
          <cell r="E1992">
            <v>0</v>
          </cell>
          <cell r="F1992">
            <v>0</v>
          </cell>
          <cell r="G1992" t="str">
            <v>Other</v>
          </cell>
          <cell r="H1992">
            <v>8</v>
          </cell>
          <cell r="I1992" t="str">
            <v>7616</v>
          </cell>
          <cell r="J1992" t="str">
            <v>Rusk State Hospital</v>
          </cell>
        </row>
        <row r="1993">
          <cell r="A1993" t="str">
            <v>10-066-RSH</v>
          </cell>
          <cell r="B1993" t="str">
            <v>DSHS</v>
          </cell>
          <cell r="C1993" t="str">
            <v>Repair Dam Spillway</v>
          </cell>
          <cell r="D1993">
            <v>0</v>
          </cell>
          <cell r="E1993">
            <v>0</v>
          </cell>
          <cell r="F1993">
            <v>0</v>
          </cell>
          <cell r="G1993" t="str">
            <v>Contingency</v>
          </cell>
          <cell r="H1993">
            <v>9</v>
          </cell>
          <cell r="I1993" t="str">
            <v>7616</v>
          </cell>
          <cell r="J1993" t="str">
            <v>Rusk State Hospital</v>
          </cell>
        </row>
        <row r="1994">
          <cell r="A1994" t="str">
            <v>10-065-RSH</v>
          </cell>
          <cell r="B1994" t="str">
            <v>DSHS</v>
          </cell>
          <cell r="C1994" t="str">
            <v>Replace Deisel/Gas Storage Tanks</v>
          </cell>
          <cell r="D1994">
            <v>0</v>
          </cell>
          <cell r="E1994">
            <v>0</v>
          </cell>
          <cell r="F1994">
            <v>0</v>
          </cell>
          <cell r="G1994" t="str">
            <v>Contingency</v>
          </cell>
          <cell r="H1994">
            <v>9</v>
          </cell>
          <cell r="I1994" t="str">
            <v>7212</v>
          </cell>
          <cell r="J1994" t="str">
            <v>Rusk State Hospital</v>
          </cell>
        </row>
        <row r="1995">
          <cell r="A1995" t="str">
            <v>10-065-RSH</v>
          </cell>
          <cell r="B1995" t="str">
            <v>DSHS</v>
          </cell>
          <cell r="C1995" t="str">
            <v>Replace Deisel/Gas Storage Tanks</v>
          </cell>
          <cell r="D1995">
            <v>94105.95</v>
          </cell>
          <cell r="E1995">
            <v>94105.95</v>
          </cell>
          <cell r="F1995">
            <v>94105.95</v>
          </cell>
          <cell r="G1995" t="str">
            <v>Construction</v>
          </cell>
          <cell r="H1995">
            <v>1</v>
          </cell>
          <cell r="I1995" t="str">
            <v>7630</v>
          </cell>
          <cell r="J1995" t="str">
            <v>Rusk State Hospital</v>
          </cell>
        </row>
        <row r="1996">
          <cell r="A1996" t="str">
            <v>10-065-RSH</v>
          </cell>
          <cell r="B1996" t="str">
            <v>DSHS</v>
          </cell>
          <cell r="C1996" t="str">
            <v>Replace Deisel/Gas Storage Tanks</v>
          </cell>
          <cell r="D1996">
            <v>24500.34</v>
          </cell>
          <cell r="E1996">
            <v>24500.34</v>
          </cell>
          <cell r="F1996">
            <v>24500.34</v>
          </cell>
          <cell r="G1996" t="str">
            <v>Arch. &amp; Eng.</v>
          </cell>
          <cell r="H1996">
            <v>2</v>
          </cell>
          <cell r="I1996" t="str">
            <v>7630</v>
          </cell>
          <cell r="J1996" t="str">
            <v>Rusk State Hospital</v>
          </cell>
        </row>
        <row r="1997">
          <cell r="A1997" t="str">
            <v>10-065-RSH</v>
          </cell>
          <cell r="B1997" t="str">
            <v>DSHS</v>
          </cell>
          <cell r="C1997" t="str">
            <v>Replace Deisel/Gas Storage Tanks</v>
          </cell>
          <cell r="D1997">
            <v>0</v>
          </cell>
          <cell r="E1997">
            <v>0</v>
          </cell>
          <cell r="F1997">
            <v>0</v>
          </cell>
          <cell r="G1997" t="str">
            <v>Site Survey</v>
          </cell>
          <cell r="H1997">
            <v>3</v>
          </cell>
          <cell r="I1997" t="str">
            <v>7630</v>
          </cell>
          <cell r="J1997" t="str">
            <v>Rusk State Hospital</v>
          </cell>
        </row>
        <row r="1998">
          <cell r="A1998" t="str">
            <v>10-065-RSH</v>
          </cell>
          <cell r="B1998" t="str">
            <v>DSHS</v>
          </cell>
          <cell r="C1998" t="str">
            <v>Replace Deisel/Gas Storage Tanks</v>
          </cell>
          <cell r="D1998">
            <v>0</v>
          </cell>
          <cell r="E1998">
            <v>0</v>
          </cell>
          <cell r="F1998">
            <v>0</v>
          </cell>
          <cell r="G1998" t="str">
            <v>Testing</v>
          </cell>
          <cell r="H1998">
            <v>4</v>
          </cell>
          <cell r="I1998" t="str">
            <v>7630</v>
          </cell>
          <cell r="J1998" t="str">
            <v>Rusk State Hospital</v>
          </cell>
        </row>
        <row r="1999">
          <cell r="A1999" t="str">
            <v>10-065-RSH</v>
          </cell>
          <cell r="B1999" t="str">
            <v>DSHS</v>
          </cell>
          <cell r="C1999" t="str">
            <v>Replace Deisel/Gas Storage Tanks</v>
          </cell>
          <cell r="D1999">
            <v>1472.48</v>
          </cell>
          <cell r="E1999">
            <v>1472.48</v>
          </cell>
          <cell r="F1999">
            <v>1472.48</v>
          </cell>
          <cell r="G1999" t="str">
            <v>Legal</v>
          </cell>
          <cell r="H1999">
            <v>5</v>
          </cell>
          <cell r="I1999" t="str">
            <v>7630</v>
          </cell>
          <cell r="J1999" t="str">
            <v>Rusk State Hospital</v>
          </cell>
        </row>
        <row r="2000">
          <cell r="A2000" t="str">
            <v>10-065-RSH</v>
          </cell>
          <cell r="B2000" t="str">
            <v>DSHS</v>
          </cell>
          <cell r="C2000" t="str">
            <v>Replace Deisel/Gas Storage Tanks</v>
          </cell>
          <cell r="D2000">
            <v>0</v>
          </cell>
          <cell r="E2000">
            <v>0</v>
          </cell>
          <cell r="F2000">
            <v>0</v>
          </cell>
          <cell r="G2000" t="str">
            <v>Agency Admin.</v>
          </cell>
          <cell r="H2000">
            <v>6</v>
          </cell>
          <cell r="I2000" t="str">
            <v>7630</v>
          </cell>
          <cell r="J2000" t="str">
            <v>Rusk State Hospital</v>
          </cell>
        </row>
        <row r="2001">
          <cell r="A2001" t="str">
            <v>10-065-RSH</v>
          </cell>
          <cell r="B2001" t="str">
            <v>DSHS</v>
          </cell>
          <cell r="C2001" t="str">
            <v>Replace Deisel/Gas Storage Tanks</v>
          </cell>
          <cell r="D2001">
            <v>0</v>
          </cell>
          <cell r="E2001">
            <v>0</v>
          </cell>
          <cell r="F2001">
            <v>0</v>
          </cell>
          <cell r="G2001" t="str">
            <v>Other</v>
          </cell>
          <cell r="H2001">
            <v>8</v>
          </cell>
          <cell r="I2001" t="str">
            <v>7630</v>
          </cell>
          <cell r="J2001" t="str">
            <v>Rusk State Hospital</v>
          </cell>
        </row>
        <row r="2002">
          <cell r="A2002" t="str">
            <v>10-065-RSH</v>
          </cell>
          <cell r="B2002" t="str">
            <v>DSHS</v>
          </cell>
          <cell r="C2002" t="str">
            <v>Replace Deisel/Gas Storage Tanks</v>
          </cell>
          <cell r="D2002">
            <v>0</v>
          </cell>
          <cell r="E2002">
            <v>0</v>
          </cell>
          <cell r="F2002">
            <v>0</v>
          </cell>
          <cell r="G2002" t="str">
            <v>Contingency</v>
          </cell>
          <cell r="H2002">
            <v>9</v>
          </cell>
          <cell r="I2002" t="str">
            <v>7630</v>
          </cell>
          <cell r="J2002" t="str">
            <v>Rusk State Hospital</v>
          </cell>
        </row>
        <row r="2003">
          <cell r="A2003" t="str">
            <v>10-064-RSH</v>
          </cell>
          <cell r="B2003" t="str">
            <v>DSHS</v>
          </cell>
          <cell r="C2003" t="str">
            <v>Repair HVAC Chiller Building 643</v>
          </cell>
          <cell r="D2003">
            <v>78436</v>
          </cell>
          <cell r="E2003">
            <v>78436</v>
          </cell>
          <cell r="F2003">
            <v>78436</v>
          </cell>
          <cell r="G2003" t="str">
            <v>Construction</v>
          </cell>
          <cell r="H2003">
            <v>1</v>
          </cell>
          <cell r="I2003" t="str">
            <v>7212</v>
          </cell>
          <cell r="J2003" t="str">
            <v>Rusk State Hospital</v>
          </cell>
        </row>
        <row r="2004">
          <cell r="A2004" t="str">
            <v>10-064-RSH</v>
          </cell>
          <cell r="B2004" t="str">
            <v>DSHS</v>
          </cell>
          <cell r="C2004" t="str">
            <v>Repair HVAC Chiller Building 643</v>
          </cell>
          <cell r="D2004">
            <v>14212.6</v>
          </cell>
          <cell r="E2004">
            <v>14212.6</v>
          </cell>
          <cell r="F2004">
            <v>14212.6</v>
          </cell>
          <cell r="G2004" t="str">
            <v>Arch. &amp; Eng.</v>
          </cell>
          <cell r="H2004">
            <v>2</v>
          </cell>
          <cell r="I2004" t="str">
            <v>7212</v>
          </cell>
          <cell r="J2004" t="str">
            <v>Rusk State Hospital</v>
          </cell>
        </row>
        <row r="2005">
          <cell r="A2005" t="str">
            <v>10-064-RSH</v>
          </cell>
          <cell r="B2005" t="str">
            <v>DSHS</v>
          </cell>
          <cell r="C2005" t="str">
            <v>Repair HVAC Chiller Building 643</v>
          </cell>
          <cell r="D2005">
            <v>0</v>
          </cell>
          <cell r="E2005">
            <v>0</v>
          </cell>
          <cell r="F2005">
            <v>0</v>
          </cell>
          <cell r="G2005" t="str">
            <v>Testing</v>
          </cell>
          <cell r="H2005">
            <v>4</v>
          </cell>
          <cell r="I2005" t="str">
            <v>7212</v>
          </cell>
          <cell r="J2005" t="str">
            <v>Rusk State Hospital</v>
          </cell>
        </row>
        <row r="2006">
          <cell r="A2006" t="str">
            <v>10-064-RSH</v>
          </cell>
          <cell r="B2006" t="str">
            <v>DSHS</v>
          </cell>
          <cell r="C2006" t="str">
            <v>Repair HVAC Chiller Building 643</v>
          </cell>
          <cell r="D2006">
            <v>1363.52</v>
          </cell>
          <cell r="E2006">
            <v>1363.52</v>
          </cell>
          <cell r="F2006">
            <v>1363.52</v>
          </cell>
          <cell r="G2006" t="str">
            <v>Legal</v>
          </cell>
          <cell r="H2006">
            <v>5</v>
          </cell>
          <cell r="I2006" t="str">
            <v>7212</v>
          </cell>
          <cell r="J2006" t="str">
            <v>Rusk State Hospital</v>
          </cell>
        </row>
        <row r="2007">
          <cell r="A2007" t="str">
            <v>10-064-RSH</v>
          </cell>
          <cell r="B2007" t="str">
            <v>DSHS</v>
          </cell>
          <cell r="C2007" t="str">
            <v>Repair HVAC Chiller Building 643</v>
          </cell>
          <cell r="D2007">
            <v>708.6</v>
          </cell>
          <cell r="E2007">
            <v>708.6</v>
          </cell>
          <cell r="F2007">
            <v>708.6</v>
          </cell>
          <cell r="G2007" t="str">
            <v>Agency Admin.</v>
          </cell>
          <cell r="H2007">
            <v>6</v>
          </cell>
          <cell r="I2007" t="str">
            <v>7212</v>
          </cell>
          <cell r="J2007" t="str">
            <v>Rusk State Hospital</v>
          </cell>
        </row>
        <row r="2008">
          <cell r="A2008" t="str">
            <v>10-064-RSH</v>
          </cell>
          <cell r="B2008" t="str">
            <v>DSHS</v>
          </cell>
          <cell r="C2008" t="str">
            <v>Repair HVAC Chiller Building 643</v>
          </cell>
          <cell r="D2008">
            <v>0</v>
          </cell>
          <cell r="E2008">
            <v>0</v>
          </cell>
          <cell r="F2008">
            <v>0</v>
          </cell>
          <cell r="G2008" t="str">
            <v>Contingency</v>
          </cell>
          <cell r="H2008">
            <v>9</v>
          </cell>
          <cell r="I2008" t="str">
            <v>7212</v>
          </cell>
          <cell r="J2008" t="str">
            <v>Rusk State Hospital</v>
          </cell>
        </row>
        <row r="2009">
          <cell r="A2009" t="str">
            <v>10-063-RSC</v>
          </cell>
          <cell r="B2009" t="str">
            <v>DSHS</v>
          </cell>
          <cell r="C2009" t="str">
            <v>Replace HVAC Systems add Fire Alarms</v>
          </cell>
          <cell r="D2009">
            <v>0</v>
          </cell>
          <cell r="E2009">
            <v>0</v>
          </cell>
          <cell r="F2009">
            <v>0</v>
          </cell>
          <cell r="G2009" t="str">
            <v>Construction</v>
          </cell>
          <cell r="H2009">
            <v>1</v>
          </cell>
          <cell r="I2009" t="str">
            <v>7212</v>
          </cell>
          <cell r="J2009" t="str">
            <v>Rio Grande State Center</v>
          </cell>
        </row>
        <row r="2010">
          <cell r="A2010" t="str">
            <v>10-063-RSC</v>
          </cell>
          <cell r="B2010" t="str">
            <v>DSHS</v>
          </cell>
          <cell r="C2010" t="str">
            <v>Replace HVAC Systems add Fire Alarms</v>
          </cell>
          <cell r="D2010">
            <v>7856.39</v>
          </cell>
          <cell r="E2010">
            <v>7856.39</v>
          </cell>
          <cell r="F2010">
            <v>7856.39</v>
          </cell>
          <cell r="G2010" t="str">
            <v>Agency Admin.</v>
          </cell>
          <cell r="H2010">
            <v>6</v>
          </cell>
          <cell r="I2010" t="str">
            <v>7212</v>
          </cell>
          <cell r="J2010" t="str">
            <v>Rio Grande State Center</v>
          </cell>
        </row>
        <row r="2011">
          <cell r="A2011" t="str">
            <v>10-063-RSC</v>
          </cell>
          <cell r="B2011" t="str">
            <v>DSHS</v>
          </cell>
          <cell r="C2011" t="str">
            <v>Replace HVAC Systems add Fire Alarms</v>
          </cell>
          <cell r="D2011">
            <v>529406.54</v>
          </cell>
          <cell r="E2011">
            <v>529406.54</v>
          </cell>
          <cell r="F2011">
            <v>529406.54</v>
          </cell>
          <cell r="G2011" t="str">
            <v>Construction</v>
          </cell>
          <cell r="H2011">
            <v>1</v>
          </cell>
          <cell r="I2011" t="str">
            <v>7215</v>
          </cell>
          <cell r="J2011" t="str">
            <v>Rio Grande State Center</v>
          </cell>
        </row>
        <row r="2012">
          <cell r="A2012" t="str">
            <v>10-063-RSC</v>
          </cell>
          <cell r="B2012" t="str">
            <v>DSHS</v>
          </cell>
          <cell r="C2012" t="str">
            <v>Replace HVAC Systems add Fire Alarms</v>
          </cell>
          <cell r="D2012">
            <v>33172.11</v>
          </cell>
          <cell r="E2012">
            <v>33172.11</v>
          </cell>
          <cell r="F2012">
            <v>33172.11</v>
          </cell>
          <cell r="G2012" t="str">
            <v>Arch. &amp; Eng.</v>
          </cell>
          <cell r="H2012">
            <v>2</v>
          </cell>
          <cell r="I2012" t="str">
            <v>7215</v>
          </cell>
          <cell r="J2012" t="str">
            <v>Rio Grande State Center</v>
          </cell>
        </row>
        <row r="2013">
          <cell r="A2013" t="str">
            <v>10-063-RSC</v>
          </cell>
          <cell r="B2013" t="str">
            <v>DSHS</v>
          </cell>
          <cell r="C2013" t="str">
            <v>Replace HVAC Systems add Fire Alarms</v>
          </cell>
          <cell r="D2013">
            <v>38093.4</v>
          </cell>
          <cell r="E2013">
            <v>38093.4</v>
          </cell>
          <cell r="F2013">
            <v>38093.4</v>
          </cell>
          <cell r="G2013" t="str">
            <v>Agency Admin.</v>
          </cell>
          <cell r="H2013">
            <v>6</v>
          </cell>
          <cell r="I2013" t="str">
            <v>7215</v>
          </cell>
          <cell r="J2013" t="str">
            <v>Rio Grande State Center</v>
          </cell>
        </row>
        <row r="2014">
          <cell r="A2014" t="str">
            <v>10-063-RSC</v>
          </cell>
          <cell r="B2014" t="str">
            <v>DSHS</v>
          </cell>
          <cell r="C2014" t="str">
            <v>Replace HVAC Systems add Fire Alarms</v>
          </cell>
          <cell r="D2014">
            <v>0</v>
          </cell>
          <cell r="E2014">
            <v>0</v>
          </cell>
          <cell r="F2014">
            <v>0</v>
          </cell>
          <cell r="G2014" t="str">
            <v>Contingency</v>
          </cell>
          <cell r="H2014">
            <v>9</v>
          </cell>
          <cell r="I2014" t="str">
            <v>7215</v>
          </cell>
          <cell r="J2014" t="str">
            <v>Rio Grande State Center</v>
          </cell>
        </row>
        <row r="2015">
          <cell r="A2015" t="str">
            <v>10-063-RSC</v>
          </cell>
          <cell r="B2015" t="str">
            <v>DSHS</v>
          </cell>
          <cell r="C2015" t="str">
            <v>Replace HVAC Systems add Fire Alarms</v>
          </cell>
          <cell r="D2015">
            <v>0</v>
          </cell>
          <cell r="E2015">
            <v>0</v>
          </cell>
          <cell r="F2015">
            <v>0</v>
          </cell>
          <cell r="G2015" t="str">
            <v>Construction</v>
          </cell>
          <cell r="H2015">
            <v>1</v>
          </cell>
          <cell r="I2015" t="str">
            <v>7616</v>
          </cell>
          <cell r="J2015" t="str">
            <v>Rio Grande State Center</v>
          </cell>
        </row>
        <row r="2016">
          <cell r="A2016" t="str">
            <v>10-063-RSC</v>
          </cell>
          <cell r="B2016" t="str">
            <v>DSHS</v>
          </cell>
          <cell r="C2016" t="str">
            <v>Replace HVAC Systems add Fire Alarms</v>
          </cell>
          <cell r="D2016">
            <v>42744</v>
          </cell>
          <cell r="E2016">
            <v>42744</v>
          </cell>
          <cell r="F2016">
            <v>42744</v>
          </cell>
          <cell r="G2016" t="str">
            <v>Arch. &amp; Eng.</v>
          </cell>
          <cell r="H2016">
            <v>2</v>
          </cell>
          <cell r="I2016" t="str">
            <v>7616</v>
          </cell>
          <cell r="J2016" t="str">
            <v>Rio Grande State Center</v>
          </cell>
        </row>
        <row r="2017">
          <cell r="A2017" t="str">
            <v>10-063-RSC</v>
          </cell>
          <cell r="B2017" t="str">
            <v>DSHS</v>
          </cell>
          <cell r="C2017" t="str">
            <v>Replace HVAC Systems add Fire Alarms</v>
          </cell>
          <cell r="D2017">
            <v>0</v>
          </cell>
          <cell r="E2017">
            <v>0</v>
          </cell>
          <cell r="F2017">
            <v>0</v>
          </cell>
          <cell r="G2017" t="str">
            <v>Legal</v>
          </cell>
          <cell r="H2017">
            <v>5</v>
          </cell>
          <cell r="I2017" t="str">
            <v>7616</v>
          </cell>
          <cell r="J2017" t="str">
            <v>Rio Grande State Center</v>
          </cell>
        </row>
        <row r="2018">
          <cell r="A2018" t="str">
            <v>10-063-RSC</v>
          </cell>
          <cell r="B2018" t="str">
            <v>DSHS</v>
          </cell>
          <cell r="C2018" t="str">
            <v>Replace HVAC Systems add Fire Alarms</v>
          </cell>
          <cell r="D2018">
            <v>0</v>
          </cell>
          <cell r="E2018">
            <v>0</v>
          </cell>
          <cell r="F2018">
            <v>0</v>
          </cell>
          <cell r="G2018" t="str">
            <v>Other</v>
          </cell>
          <cell r="H2018">
            <v>8</v>
          </cell>
          <cell r="I2018" t="str">
            <v>7616</v>
          </cell>
          <cell r="J2018" t="str">
            <v>Rio Grande State Center</v>
          </cell>
        </row>
        <row r="2019">
          <cell r="A2019" t="str">
            <v>10-063-RSC</v>
          </cell>
          <cell r="B2019" t="str">
            <v>DSHS</v>
          </cell>
          <cell r="C2019" t="str">
            <v>Replace HVAC Systems add Fire Alarms</v>
          </cell>
          <cell r="D2019">
            <v>0</v>
          </cell>
          <cell r="E2019">
            <v>0</v>
          </cell>
          <cell r="F2019">
            <v>0</v>
          </cell>
          <cell r="G2019" t="str">
            <v>Contingency</v>
          </cell>
          <cell r="H2019">
            <v>9</v>
          </cell>
          <cell r="I2019" t="str">
            <v>7616</v>
          </cell>
          <cell r="J2019" t="str">
            <v>Rio Grande State Center</v>
          </cell>
        </row>
        <row r="2020">
          <cell r="A2020" t="str">
            <v>10-063-RSC</v>
          </cell>
          <cell r="B2020" t="str">
            <v>DSHS</v>
          </cell>
          <cell r="C2020" t="str">
            <v>Replace HVAC Systems add Fire Alarms</v>
          </cell>
          <cell r="D2020">
            <v>0</v>
          </cell>
          <cell r="E2020">
            <v>0</v>
          </cell>
          <cell r="F2020">
            <v>0</v>
          </cell>
          <cell r="G2020" t="str">
            <v>Construction</v>
          </cell>
          <cell r="H2020">
            <v>1</v>
          </cell>
          <cell r="I2020" t="str">
            <v>7630</v>
          </cell>
          <cell r="J2020" t="str">
            <v>Rio Grande State Center</v>
          </cell>
        </row>
        <row r="2021">
          <cell r="A2021" t="str">
            <v>10-063-RSC</v>
          </cell>
          <cell r="B2021" t="str">
            <v>DSHS</v>
          </cell>
          <cell r="C2021" t="str">
            <v>Replace HVAC Systems add Fire Alarms</v>
          </cell>
          <cell r="D2021">
            <v>0</v>
          </cell>
          <cell r="E2021">
            <v>0</v>
          </cell>
          <cell r="F2021">
            <v>0</v>
          </cell>
          <cell r="G2021" t="str">
            <v>Legal</v>
          </cell>
          <cell r="H2021">
            <v>5</v>
          </cell>
          <cell r="I2021" t="str">
            <v>7630</v>
          </cell>
          <cell r="J2021" t="str">
            <v>Rio Grande State Center</v>
          </cell>
        </row>
        <row r="2022">
          <cell r="A2022" t="str">
            <v>10-063-RSC</v>
          </cell>
          <cell r="B2022" t="str">
            <v>DSHS</v>
          </cell>
          <cell r="C2022" t="str">
            <v>Replace HVAC Systems add Fire Alarms</v>
          </cell>
          <cell r="D2022">
            <v>0</v>
          </cell>
          <cell r="E2022">
            <v>0</v>
          </cell>
          <cell r="F2022">
            <v>0</v>
          </cell>
          <cell r="G2022" t="str">
            <v>Contingency</v>
          </cell>
          <cell r="H2022">
            <v>9</v>
          </cell>
          <cell r="I2022" t="str">
            <v>7630</v>
          </cell>
          <cell r="J2022" t="str">
            <v>Rio Grande State Center</v>
          </cell>
        </row>
        <row r="2023">
          <cell r="A2023" t="str">
            <v>10-063-RSC</v>
          </cell>
          <cell r="B2023" t="str">
            <v>DSHS</v>
          </cell>
          <cell r="C2023" t="str">
            <v>Replace HVAC Systems add Fire Alarms</v>
          </cell>
          <cell r="D2023">
            <v>96914.25</v>
          </cell>
          <cell r="E2023">
            <v>96914.25</v>
          </cell>
          <cell r="F2023">
            <v>96914.25</v>
          </cell>
          <cell r="G2023" t="str">
            <v>Construction</v>
          </cell>
          <cell r="H2023">
            <v>1</v>
          </cell>
          <cell r="I2023" t="str">
            <v>7643</v>
          </cell>
          <cell r="J2023" t="str">
            <v>Rio Grande State Center</v>
          </cell>
        </row>
        <row r="2024">
          <cell r="A2024" t="str">
            <v>10-063-RSC</v>
          </cell>
          <cell r="B2024" t="str">
            <v>DSHS</v>
          </cell>
          <cell r="C2024" t="str">
            <v>Replace HVAC Systems add Fire Alarms</v>
          </cell>
          <cell r="D2024">
            <v>9694.8799999999992</v>
          </cell>
          <cell r="E2024">
            <v>9694.8799999999992</v>
          </cell>
          <cell r="F2024">
            <v>9694.8799999999992</v>
          </cell>
          <cell r="G2024" t="str">
            <v>Arch. &amp; Eng.</v>
          </cell>
          <cell r="H2024">
            <v>2</v>
          </cell>
          <cell r="I2024" t="str">
            <v>7643</v>
          </cell>
          <cell r="J2024" t="str">
            <v>Rio Grande State Center</v>
          </cell>
        </row>
        <row r="2025">
          <cell r="A2025" t="str">
            <v>10-063-RSC</v>
          </cell>
          <cell r="B2025" t="str">
            <v>DSHS</v>
          </cell>
          <cell r="C2025" t="str">
            <v>Replace HVAC Systems add Fire Alarms</v>
          </cell>
          <cell r="D2025">
            <v>2060.79</v>
          </cell>
          <cell r="E2025">
            <v>2060.79</v>
          </cell>
          <cell r="F2025">
            <v>2060.79</v>
          </cell>
          <cell r="G2025" t="str">
            <v>Legal</v>
          </cell>
          <cell r="H2025">
            <v>5</v>
          </cell>
          <cell r="I2025" t="str">
            <v>7643</v>
          </cell>
          <cell r="J2025" t="str">
            <v>Rio Grande State Center</v>
          </cell>
        </row>
        <row r="2026">
          <cell r="A2026" t="str">
            <v>10-063-RSC</v>
          </cell>
          <cell r="B2026" t="str">
            <v>DSHS</v>
          </cell>
          <cell r="C2026" t="str">
            <v>Replace HVAC Systems add Fire Alarms</v>
          </cell>
          <cell r="D2026">
            <v>0</v>
          </cell>
          <cell r="E2026">
            <v>0</v>
          </cell>
          <cell r="F2026">
            <v>0</v>
          </cell>
          <cell r="G2026" t="str">
            <v>Agency Admin.</v>
          </cell>
          <cell r="H2026">
            <v>6</v>
          </cell>
          <cell r="I2026" t="str">
            <v>7643</v>
          </cell>
          <cell r="J2026" t="str">
            <v>Rio Grande State Center</v>
          </cell>
        </row>
        <row r="2027">
          <cell r="A2027" t="str">
            <v>10-063-RSC</v>
          </cell>
          <cell r="B2027" t="str">
            <v>DSHS</v>
          </cell>
          <cell r="C2027" t="str">
            <v>Replace HVAC Systems add Fire Alarms</v>
          </cell>
          <cell r="D2027">
            <v>0</v>
          </cell>
          <cell r="E2027">
            <v>0</v>
          </cell>
          <cell r="F2027">
            <v>0</v>
          </cell>
          <cell r="G2027" t="str">
            <v>Other</v>
          </cell>
          <cell r="H2027">
            <v>8</v>
          </cell>
          <cell r="I2027" t="str">
            <v>7643</v>
          </cell>
          <cell r="J2027" t="str">
            <v>Rio Grande State Center</v>
          </cell>
        </row>
        <row r="2028">
          <cell r="A2028" t="str">
            <v>10-063-RSC</v>
          </cell>
          <cell r="B2028" t="str">
            <v>DSHS</v>
          </cell>
          <cell r="C2028" t="str">
            <v>Replace HVAC Systems add Fire Alarms</v>
          </cell>
          <cell r="D2028">
            <v>0</v>
          </cell>
          <cell r="E2028">
            <v>0</v>
          </cell>
          <cell r="F2028">
            <v>0</v>
          </cell>
          <cell r="G2028" t="str">
            <v>Contingency</v>
          </cell>
          <cell r="H2028">
            <v>9</v>
          </cell>
          <cell r="I2028" t="str">
            <v>7643</v>
          </cell>
          <cell r="J2028" t="str">
            <v>Rio Grande State Center</v>
          </cell>
        </row>
        <row r="2029">
          <cell r="A2029" t="str">
            <v>10-062-WFH</v>
          </cell>
          <cell r="B2029" t="str">
            <v>DSHS</v>
          </cell>
          <cell r="C2029" t="str">
            <v>Replace HVAC Systems</v>
          </cell>
          <cell r="D2029">
            <v>0</v>
          </cell>
          <cell r="E2029">
            <v>0</v>
          </cell>
          <cell r="F2029">
            <v>0</v>
          </cell>
          <cell r="G2029" t="str">
            <v>Construction</v>
          </cell>
          <cell r="H2029">
            <v>1</v>
          </cell>
          <cell r="I2029"/>
          <cell r="J2029" t="str">
            <v>North Texas State Hospital - Vernon</v>
          </cell>
        </row>
        <row r="2030">
          <cell r="A2030" t="str">
            <v>10-062-WFH</v>
          </cell>
          <cell r="B2030" t="str">
            <v>DSHS</v>
          </cell>
          <cell r="C2030" t="str">
            <v>Replace HVAC Systems</v>
          </cell>
          <cell r="D2030">
            <v>322782</v>
          </cell>
          <cell r="E2030">
            <v>322782</v>
          </cell>
          <cell r="F2030">
            <v>322782</v>
          </cell>
          <cell r="G2030" t="str">
            <v>Construction</v>
          </cell>
          <cell r="H2030">
            <v>1</v>
          </cell>
          <cell r="I2030" t="str">
            <v>7616</v>
          </cell>
          <cell r="J2030" t="str">
            <v>North Texas State Hospital - Vernon</v>
          </cell>
        </row>
        <row r="2031">
          <cell r="A2031" t="str">
            <v>10-062-WFH</v>
          </cell>
          <cell r="B2031" t="str">
            <v>DSHS</v>
          </cell>
          <cell r="C2031" t="str">
            <v>Replace HVAC Systems</v>
          </cell>
          <cell r="D2031">
            <v>0</v>
          </cell>
          <cell r="E2031">
            <v>0</v>
          </cell>
          <cell r="F2031">
            <v>0</v>
          </cell>
          <cell r="G2031" t="str">
            <v>Arch. &amp; Eng.</v>
          </cell>
          <cell r="H2031">
            <v>2</v>
          </cell>
          <cell r="I2031" t="str">
            <v>7616</v>
          </cell>
          <cell r="J2031" t="str">
            <v>North Texas State Hospital - Vernon</v>
          </cell>
        </row>
        <row r="2032">
          <cell r="A2032" t="str">
            <v>10-062-WFH</v>
          </cell>
          <cell r="B2032" t="str">
            <v>DSHS</v>
          </cell>
          <cell r="C2032" t="str">
            <v>Replace HVAC Systems</v>
          </cell>
          <cell r="D2032">
            <v>1524.74</v>
          </cell>
          <cell r="E2032">
            <v>1524.74</v>
          </cell>
          <cell r="F2032">
            <v>1524.74</v>
          </cell>
          <cell r="G2032" t="str">
            <v>Legal</v>
          </cell>
          <cell r="H2032">
            <v>5</v>
          </cell>
          <cell r="I2032" t="str">
            <v>7616</v>
          </cell>
          <cell r="J2032" t="str">
            <v>North Texas State Hospital - Vernon</v>
          </cell>
        </row>
        <row r="2033">
          <cell r="A2033" t="str">
            <v>10-062-WFH</v>
          </cell>
          <cell r="B2033" t="str">
            <v>DSHS</v>
          </cell>
          <cell r="C2033" t="str">
            <v>Replace HVAC Systems</v>
          </cell>
          <cell r="D2033">
            <v>0</v>
          </cell>
          <cell r="E2033">
            <v>0</v>
          </cell>
          <cell r="F2033">
            <v>0</v>
          </cell>
          <cell r="G2033" t="str">
            <v>Other</v>
          </cell>
          <cell r="H2033">
            <v>8</v>
          </cell>
          <cell r="I2033" t="str">
            <v>7616</v>
          </cell>
          <cell r="J2033" t="str">
            <v>North Texas State Hospital - Vernon</v>
          </cell>
        </row>
        <row r="2034">
          <cell r="A2034" t="str">
            <v>10-062-WFH</v>
          </cell>
          <cell r="B2034" t="str">
            <v>DSHS</v>
          </cell>
          <cell r="C2034" t="str">
            <v>Replace HVAC Systems</v>
          </cell>
          <cell r="D2034">
            <v>8000.89</v>
          </cell>
          <cell r="E2034">
            <v>8000.89</v>
          </cell>
          <cell r="F2034">
            <v>8000.89</v>
          </cell>
          <cell r="G2034" t="str">
            <v>Construction</v>
          </cell>
          <cell r="H2034">
            <v>1</v>
          </cell>
          <cell r="I2034" t="str">
            <v>7630</v>
          </cell>
          <cell r="J2034" t="str">
            <v>North Texas State Hospital - Vernon</v>
          </cell>
        </row>
        <row r="2035">
          <cell r="A2035" t="str">
            <v>10-062-WFH</v>
          </cell>
          <cell r="B2035" t="str">
            <v>DSHS</v>
          </cell>
          <cell r="C2035" t="str">
            <v>Replace HVAC Systems</v>
          </cell>
          <cell r="D2035">
            <v>54976.12</v>
          </cell>
          <cell r="E2035">
            <v>54976.12</v>
          </cell>
          <cell r="F2035">
            <v>54976.12</v>
          </cell>
          <cell r="G2035" t="str">
            <v>Arch. &amp; Eng.</v>
          </cell>
          <cell r="H2035">
            <v>2</v>
          </cell>
          <cell r="I2035" t="str">
            <v>7630</v>
          </cell>
          <cell r="J2035" t="str">
            <v>North Texas State Hospital - Vernon</v>
          </cell>
        </row>
        <row r="2036">
          <cell r="A2036" t="str">
            <v>10-062-WFH</v>
          </cell>
          <cell r="B2036" t="str">
            <v>DSHS</v>
          </cell>
          <cell r="C2036" t="str">
            <v>Replace HVAC Systems</v>
          </cell>
          <cell r="D2036">
            <v>0</v>
          </cell>
          <cell r="E2036">
            <v>0</v>
          </cell>
          <cell r="F2036">
            <v>0</v>
          </cell>
          <cell r="G2036" t="str">
            <v>Contingency</v>
          </cell>
          <cell r="H2036">
            <v>9</v>
          </cell>
          <cell r="I2036" t="str">
            <v>7630</v>
          </cell>
          <cell r="J2036" t="str">
            <v>North Texas State Hospital - Vernon</v>
          </cell>
        </row>
        <row r="2037">
          <cell r="A2037" t="str">
            <v>10-061-VSH</v>
          </cell>
          <cell r="B2037" t="str">
            <v>DSHS</v>
          </cell>
          <cell r="C2037" t="str">
            <v>Replace Swr Pans &amp; Gym Floor</v>
          </cell>
          <cell r="D2037">
            <v>199077.8</v>
          </cell>
          <cell r="E2037">
            <v>199077.8</v>
          </cell>
          <cell r="F2037">
            <v>199077.8</v>
          </cell>
          <cell r="G2037" t="str">
            <v>Construction</v>
          </cell>
          <cell r="H2037">
            <v>1</v>
          </cell>
          <cell r="I2037" t="str">
            <v>7619</v>
          </cell>
          <cell r="J2037" t="str">
            <v>North Texas State Hospital - Vernon</v>
          </cell>
        </row>
        <row r="2038">
          <cell r="A2038" t="str">
            <v>10-061-VSH</v>
          </cell>
          <cell r="B2038" t="str">
            <v>DSHS</v>
          </cell>
          <cell r="C2038" t="str">
            <v>Replace Swr Pans &amp; Gym Floor</v>
          </cell>
          <cell r="D2038">
            <v>24529.45</v>
          </cell>
          <cell r="E2038">
            <v>24529.45</v>
          </cell>
          <cell r="F2038">
            <v>24529.45</v>
          </cell>
          <cell r="G2038" t="str">
            <v>Arch. &amp; Eng.</v>
          </cell>
          <cell r="H2038">
            <v>2</v>
          </cell>
          <cell r="I2038" t="str">
            <v>7619</v>
          </cell>
          <cell r="J2038" t="str">
            <v>North Texas State Hospital - Vernon</v>
          </cell>
        </row>
        <row r="2039">
          <cell r="A2039" t="str">
            <v>10-061-VSH</v>
          </cell>
          <cell r="B2039" t="str">
            <v>DSHS</v>
          </cell>
          <cell r="C2039" t="str">
            <v>Replace Swr Pans &amp; Gym Floor</v>
          </cell>
          <cell r="D2039">
            <v>2605.9899999999998</v>
          </cell>
          <cell r="E2039">
            <v>2605.9899999999998</v>
          </cell>
          <cell r="F2039">
            <v>2605.9899999999998</v>
          </cell>
          <cell r="G2039" t="str">
            <v>Legal</v>
          </cell>
          <cell r="H2039">
            <v>5</v>
          </cell>
          <cell r="I2039" t="str">
            <v>7619</v>
          </cell>
          <cell r="J2039" t="str">
            <v>North Texas State Hospital - Vernon</v>
          </cell>
        </row>
        <row r="2040">
          <cell r="A2040" t="str">
            <v>10-061-VSH</v>
          </cell>
          <cell r="B2040" t="str">
            <v>DSHS</v>
          </cell>
          <cell r="C2040" t="str">
            <v>Replace Swr Pans &amp; Gym Floor</v>
          </cell>
          <cell r="D2040">
            <v>0</v>
          </cell>
          <cell r="E2040">
            <v>0</v>
          </cell>
          <cell r="F2040">
            <v>0</v>
          </cell>
          <cell r="G2040" t="str">
            <v>Other</v>
          </cell>
          <cell r="H2040">
            <v>8</v>
          </cell>
          <cell r="I2040" t="str">
            <v>7619</v>
          </cell>
          <cell r="J2040" t="str">
            <v>North Texas State Hospital - Vernon</v>
          </cell>
        </row>
        <row r="2041">
          <cell r="A2041" t="str">
            <v>10-061-VSH</v>
          </cell>
          <cell r="B2041" t="str">
            <v>DSHS</v>
          </cell>
          <cell r="C2041" t="str">
            <v>Replace Swr Pans &amp; Gym Floor</v>
          </cell>
          <cell r="D2041">
            <v>0</v>
          </cell>
          <cell r="E2041">
            <v>0</v>
          </cell>
          <cell r="F2041">
            <v>0</v>
          </cell>
          <cell r="G2041" t="str">
            <v>Contingency</v>
          </cell>
          <cell r="H2041">
            <v>9</v>
          </cell>
          <cell r="I2041" t="str">
            <v>7619</v>
          </cell>
          <cell r="J2041" t="str">
            <v>North Texas State Hospital - Vernon</v>
          </cell>
        </row>
        <row r="2042">
          <cell r="A2042" t="str">
            <v>10-060-KSH</v>
          </cell>
          <cell r="B2042" t="str">
            <v>DSHS</v>
          </cell>
          <cell r="C2042" t="str">
            <v>Replace Fire Escape Stairs</v>
          </cell>
          <cell r="D2042">
            <v>221450</v>
          </cell>
          <cell r="E2042">
            <v>221450</v>
          </cell>
          <cell r="F2042">
            <v>221450</v>
          </cell>
          <cell r="G2042" t="str">
            <v>Construction</v>
          </cell>
          <cell r="H2042">
            <v>1</v>
          </cell>
          <cell r="I2042" t="str">
            <v>7630</v>
          </cell>
          <cell r="J2042" t="str">
            <v>Kerrville State Hospital</v>
          </cell>
        </row>
        <row r="2043">
          <cell r="A2043" t="str">
            <v>10-060-KSH</v>
          </cell>
          <cell r="B2043" t="str">
            <v>DSHS</v>
          </cell>
          <cell r="C2043" t="str">
            <v>Replace Fire Escape Stairs</v>
          </cell>
          <cell r="D2043">
            <v>24475</v>
          </cell>
          <cell r="E2043">
            <v>24475</v>
          </cell>
          <cell r="F2043">
            <v>24475</v>
          </cell>
          <cell r="G2043" t="str">
            <v>Arch. &amp; Eng.</v>
          </cell>
          <cell r="H2043">
            <v>2</v>
          </cell>
          <cell r="I2043" t="str">
            <v>7630</v>
          </cell>
          <cell r="J2043" t="str">
            <v>Kerrville State Hospital</v>
          </cell>
        </row>
        <row r="2044">
          <cell r="A2044" t="str">
            <v>10-060-KSH</v>
          </cell>
          <cell r="B2044" t="str">
            <v>DSHS</v>
          </cell>
          <cell r="C2044" t="str">
            <v>Replace Fire Escape Stairs</v>
          </cell>
          <cell r="D2044">
            <v>2625</v>
          </cell>
          <cell r="E2044">
            <v>2625</v>
          </cell>
          <cell r="F2044">
            <v>2625</v>
          </cell>
          <cell r="G2044" t="str">
            <v>Testing</v>
          </cell>
          <cell r="H2044">
            <v>4</v>
          </cell>
          <cell r="I2044" t="str">
            <v>7630</v>
          </cell>
          <cell r="J2044" t="str">
            <v>Kerrville State Hospital</v>
          </cell>
        </row>
        <row r="2045">
          <cell r="A2045" t="str">
            <v>10-060-KSH</v>
          </cell>
          <cell r="B2045" t="str">
            <v>DSHS</v>
          </cell>
          <cell r="C2045" t="str">
            <v>Replace Fire Escape Stairs</v>
          </cell>
          <cell r="D2045">
            <v>1498.84</v>
          </cell>
          <cell r="E2045">
            <v>1498.84</v>
          </cell>
          <cell r="F2045">
            <v>1498.84</v>
          </cell>
          <cell r="G2045" t="str">
            <v>Legal</v>
          </cell>
          <cell r="H2045">
            <v>5</v>
          </cell>
          <cell r="I2045" t="str">
            <v>7630</v>
          </cell>
          <cell r="J2045" t="str">
            <v>Kerrville State Hospital</v>
          </cell>
        </row>
        <row r="2046">
          <cell r="A2046" t="str">
            <v>10-060-KSH</v>
          </cell>
          <cell r="B2046" t="str">
            <v>DSHS</v>
          </cell>
          <cell r="C2046" t="str">
            <v>Replace Fire Escape Stairs</v>
          </cell>
          <cell r="D2046">
            <v>0</v>
          </cell>
          <cell r="E2046">
            <v>0</v>
          </cell>
          <cell r="F2046">
            <v>0</v>
          </cell>
          <cell r="G2046" t="str">
            <v>Agency Admin.</v>
          </cell>
          <cell r="H2046">
            <v>6</v>
          </cell>
          <cell r="I2046" t="str">
            <v>7630</v>
          </cell>
          <cell r="J2046" t="str">
            <v>Kerrville State Hospital</v>
          </cell>
        </row>
        <row r="2047">
          <cell r="A2047" t="str">
            <v>10-060-KSH</v>
          </cell>
          <cell r="B2047" t="str">
            <v>DSHS</v>
          </cell>
          <cell r="C2047" t="str">
            <v>Replace Fire Escape Stairs</v>
          </cell>
          <cell r="D2047">
            <v>0</v>
          </cell>
          <cell r="E2047">
            <v>0</v>
          </cell>
          <cell r="F2047">
            <v>0</v>
          </cell>
          <cell r="G2047" t="str">
            <v>Contingency</v>
          </cell>
          <cell r="H2047">
            <v>9</v>
          </cell>
          <cell r="I2047" t="str">
            <v>7630</v>
          </cell>
          <cell r="J2047" t="str">
            <v>Kerrville State Hospital</v>
          </cell>
        </row>
        <row r="2048">
          <cell r="A2048" t="str">
            <v>10-059-KSH</v>
          </cell>
          <cell r="B2048" t="str">
            <v>DSHS</v>
          </cell>
          <cell r="C2048" t="str">
            <v>Upgrade Main Entry</v>
          </cell>
          <cell r="D2048">
            <v>45733.1</v>
          </cell>
          <cell r="E2048">
            <v>45733.1</v>
          </cell>
          <cell r="F2048">
            <v>45733.1</v>
          </cell>
          <cell r="G2048" t="str">
            <v>Other</v>
          </cell>
          <cell r="H2048">
            <v>8</v>
          </cell>
          <cell r="I2048" t="str">
            <v>7212</v>
          </cell>
          <cell r="J2048" t="str">
            <v>Kerrville State Hospital</v>
          </cell>
        </row>
        <row r="2049">
          <cell r="A2049" t="str">
            <v>10-059-KSH</v>
          </cell>
          <cell r="B2049" t="str">
            <v>DSHS</v>
          </cell>
          <cell r="C2049" t="str">
            <v>Upgrade Main Entry</v>
          </cell>
          <cell r="D2049">
            <v>0</v>
          </cell>
          <cell r="E2049">
            <v>0</v>
          </cell>
          <cell r="F2049">
            <v>0</v>
          </cell>
          <cell r="G2049" t="str">
            <v>Other</v>
          </cell>
          <cell r="H2049">
            <v>8</v>
          </cell>
          <cell r="I2049" t="str">
            <v>7215</v>
          </cell>
          <cell r="J2049" t="str">
            <v>Kerrville State Hospital</v>
          </cell>
        </row>
        <row r="2050">
          <cell r="A2050" t="str">
            <v>10-059-KSH</v>
          </cell>
          <cell r="B2050" t="str">
            <v>DSHS</v>
          </cell>
          <cell r="C2050" t="str">
            <v>Upgrade Main Entry</v>
          </cell>
          <cell r="D2050">
            <v>125064</v>
          </cell>
          <cell r="E2050">
            <v>125064</v>
          </cell>
          <cell r="F2050">
            <v>125064</v>
          </cell>
          <cell r="G2050" t="str">
            <v>Construction</v>
          </cell>
          <cell r="H2050">
            <v>1</v>
          </cell>
          <cell r="I2050" t="str">
            <v>7619</v>
          </cell>
          <cell r="J2050" t="str">
            <v>Kerrville State Hospital</v>
          </cell>
        </row>
        <row r="2051">
          <cell r="A2051" t="str">
            <v>10-059-KSH</v>
          </cell>
          <cell r="B2051" t="str">
            <v>DSHS</v>
          </cell>
          <cell r="C2051" t="str">
            <v>Upgrade Main Entry</v>
          </cell>
          <cell r="D2051">
            <v>37440.800000000003</v>
          </cell>
          <cell r="E2051">
            <v>37440.800000000003</v>
          </cell>
          <cell r="F2051">
            <v>37440.800000000003</v>
          </cell>
          <cell r="G2051" t="str">
            <v>Agency Admin.</v>
          </cell>
          <cell r="H2051">
            <v>6</v>
          </cell>
          <cell r="I2051" t="str">
            <v>7619</v>
          </cell>
          <cell r="J2051" t="str">
            <v>Kerrville State Hospital</v>
          </cell>
        </row>
        <row r="2052">
          <cell r="A2052" t="str">
            <v>10-059-KSH</v>
          </cell>
          <cell r="B2052" t="str">
            <v>DSHS</v>
          </cell>
          <cell r="C2052" t="str">
            <v>Upgrade Main Entry</v>
          </cell>
          <cell r="D2052">
            <v>33794.629999999997</v>
          </cell>
          <cell r="E2052">
            <v>33794.629999999997</v>
          </cell>
          <cell r="F2052">
            <v>33794.629999999997</v>
          </cell>
          <cell r="G2052" t="str">
            <v>Construction</v>
          </cell>
          <cell r="H2052">
            <v>1</v>
          </cell>
          <cell r="I2052" t="str">
            <v>7630</v>
          </cell>
          <cell r="J2052" t="str">
            <v>Kerrville State Hospital</v>
          </cell>
        </row>
        <row r="2053">
          <cell r="A2053" t="str">
            <v>10-059-KSH</v>
          </cell>
          <cell r="B2053" t="str">
            <v>DSHS</v>
          </cell>
          <cell r="C2053" t="str">
            <v>Upgrade Main Entry</v>
          </cell>
          <cell r="D2053">
            <v>35962.050000000003</v>
          </cell>
          <cell r="E2053">
            <v>35962.050000000003</v>
          </cell>
          <cell r="F2053">
            <v>35962.050000000003</v>
          </cell>
          <cell r="G2053" t="str">
            <v>Arch. &amp; Eng.</v>
          </cell>
          <cell r="H2053">
            <v>2</v>
          </cell>
          <cell r="I2053" t="str">
            <v>7630</v>
          </cell>
          <cell r="J2053" t="str">
            <v>Kerrville State Hospital</v>
          </cell>
        </row>
        <row r="2054">
          <cell r="A2054" t="str">
            <v>10-059-KSH</v>
          </cell>
          <cell r="B2054" t="str">
            <v>DSHS</v>
          </cell>
          <cell r="C2054" t="str">
            <v>Upgrade Main Entry</v>
          </cell>
          <cell r="D2054">
            <v>3779.63</v>
          </cell>
          <cell r="E2054">
            <v>3779.63</v>
          </cell>
          <cell r="F2054">
            <v>3779.63</v>
          </cell>
          <cell r="G2054" t="str">
            <v>Site Survey</v>
          </cell>
          <cell r="H2054">
            <v>3</v>
          </cell>
          <cell r="I2054" t="str">
            <v>7630</v>
          </cell>
          <cell r="J2054" t="str">
            <v>Kerrville State Hospital</v>
          </cell>
        </row>
        <row r="2055">
          <cell r="A2055" t="str">
            <v>10-059-KSH</v>
          </cell>
          <cell r="B2055" t="str">
            <v>DSHS</v>
          </cell>
          <cell r="C2055" t="str">
            <v>Upgrade Main Entry</v>
          </cell>
          <cell r="D2055">
            <v>1844.11</v>
          </cell>
          <cell r="E2055">
            <v>1844.11</v>
          </cell>
          <cell r="F2055">
            <v>1844.11</v>
          </cell>
          <cell r="G2055" t="str">
            <v>Legal</v>
          </cell>
          <cell r="H2055">
            <v>5</v>
          </cell>
          <cell r="I2055" t="str">
            <v>7630</v>
          </cell>
          <cell r="J2055" t="str">
            <v>Kerrville State Hospital</v>
          </cell>
        </row>
        <row r="2056">
          <cell r="A2056" t="str">
            <v>10-059-KSH</v>
          </cell>
          <cell r="B2056" t="str">
            <v>DSHS</v>
          </cell>
          <cell r="C2056" t="str">
            <v>Upgrade Main Entry</v>
          </cell>
          <cell r="D2056">
            <v>0</v>
          </cell>
          <cell r="E2056">
            <v>0</v>
          </cell>
          <cell r="F2056">
            <v>0</v>
          </cell>
          <cell r="G2056" t="str">
            <v>Agency Admin.</v>
          </cell>
          <cell r="H2056">
            <v>6</v>
          </cell>
          <cell r="I2056" t="str">
            <v>7630</v>
          </cell>
          <cell r="J2056" t="str">
            <v>Kerrville State Hospital</v>
          </cell>
        </row>
        <row r="2057">
          <cell r="A2057" t="str">
            <v>10-059-KSH</v>
          </cell>
          <cell r="B2057" t="str">
            <v>DSHS</v>
          </cell>
          <cell r="C2057" t="str">
            <v>Upgrade Main Entry</v>
          </cell>
          <cell r="D2057">
            <v>0</v>
          </cell>
          <cell r="E2057">
            <v>0</v>
          </cell>
          <cell r="F2057">
            <v>0</v>
          </cell>
          <cell r="G2057" t="str">
            <v>Other</v>
          </cell>
          <cell r="H2057">
            <v>8</v>
          </cell>
          <cell r="I2057" t="str">
            <v>7630</v>
          </cell>
          <cell r="J2057" t="str">
            <v>Kerrville State Hospital</v>
          </cell>
        </row>
        <row r="2058">
          <cell r="A2058" t="str">
            <v>10-059-KSH</v>
          </cell>
          <cell r="B2058" t="str">
            <v>DSHS</v>
          </cell>
          <cell r="C2058" t="str">
            <v>Upgrade Main Entry</v>
          </cell>
          <cell r="D2058">
            <v>0</v>
          </cell>
          <cell r="E2058">
            <v>0</v>
          </cell>
          <cell r="F2058">
            <v>0</v>
          </cell>
          <cell r="G2058" t="str">
            <v>Contingency</v>
          </cell>
          <cell r="H2058">
            <v>9</v>
          </cell>
          <cell r="I2058" t="str">
            <v>7630</v>
          </cell>
          <cell r="J2058" t="str">
            <v>Kerrville State Hospital</v>
          </cell>
        </row>
        <row r="2059">
          <cell r="A2059" t="str">
            <v>10-059-KSH</v>
          </cell>
          <cell r="B2059" t="str">
            <v>DSHS</v>
          </cell>
          <cell r="C2059" t="str">
            <v>Upgrade Main Entry</v>
          </cell>
          <cell r="D2059">
            <v>0</v>
          </cell>
          <cell r="E2059">
            <v>0</v>
          </cell>
          <cell r="F2059">
            <v>0</v>
          </cell>
          <cell r="G2059" t="str">
            <v>Other</v>
          </cell>
          <cell r="H2059">
            <v>8</v>
          </cell>
          <cell r="I2059" t="str">
            <v>7643</v>
          </cell>
          <cell r="J2059" t="str">
            <v>Kerrville State Hospital</v>
          </cell>
        </row>
        <row r="2060">
          <cell r="A2060" t="str">
            <v>10-058-BSH</v>
          </cell>
          <cell r="B2060" t="str">
            <v>DSHS</v>
          </cell>
          <cell r="C2060" t="str">
            <v>Replace HVAC Chiller</v>
          </cell>
          <cell r="D2060">
            <v>184819</v>
          </cell>
          <cell r="E2060">
            <v>184819</v>
          </cell>
          <cell r="F2060">
            <v>184819</v>
          </cell>
          <cell r="G2060" t="str">
            <v>Construction</v>
          </cell>
          <cell r="H2060">
            <v>1</v>
          </cell>
          <cell r="I2060" t="str">
            <v>7619</v>
          </cell>
          <cell r="J2060" t="str">
            <v>Big Spring State Hospital</v>
          </cell>
        </row>
        <row r="2061">
          <cell r="A2061" t="str">
            <v>10-058-BSH</v>
          </cell>
          <cell r="B2061" t="str">
            <v>DSHS</v>
          </cell>
          <cell r="C2061" t="str">
            <v>Replace HVAC Chiller</v>
          </cell>
          <cell r="D2061">
            <v>22178.28</v>
          </cell>
          <cell r="E2061">
            <v>22178.28</v>
          </cell>
          <cell r="F2061">
            <v>22178.28</v>
          </cell>
          <cell r="G2061" t="str">
            <v>Arch. &amp; Eng.</v>
          </cell>
          <cell r="H2061">
            <v>2</v>
          </cell>
          <cell r="I2061" t="str">
            <v>7619</v>
          </cell>
          <cell r="J2061" t="str">
            <v>Big Spring State Hospital</v>
          </cell>
        </row>
        <row r="2062">
          <cell r="A2062" t="str">
            <v>10-058-BSH</v>
          </cell>
          <cell r="B2062" t="str">
            <v>DSHS</v>
          </cell>
          <cell r="C2062" t="str">
            <v>Replace HVAC Chiller</v>
          </cell>
          <cell r="D2062">
            <v>484.72</v>
          </cell>
          <cell r="E2062">
            <v>484.72</v>
          </cell>
          <cell r="F2062">
            <v>484.72</v>
          </cell>
          <cell r="G2062" t="str">
            <v>Legal</v>
          </cell>
          <cell r="H2062">
            <v>5</v>
          </cell>
          <cell r="I2062" t="str">
            <v>7619</v>
          </cell>
          <cell r="J2062" t="str">
            <v>Big Spring State Hospital</v>
          </cell>
        </row>
        <row r="2063">
          <cell r="A2063" t="str">
            <v>10-058-BSH</v>
          </cell>
          <cell r="B2063" t="str">
            <v>DSHS</v>
          </cell>
          <cell r="C2063" t="str">
            <v>Replace HVAC Chiller</v>
          </cell>
          <cell r="D2063">
            <v>0</v>
          </cell>
          <cell r="E2063">
            <v>0</v>
          </cell>
          <cell r="F2063">
            <v>0</v>
          </cell>
          <cell r="G2063" t="str">
            <v>Other</v>
          </cell>
          <cell r="H2063">
            <v>8</v>
          </cell>
          <cell r="I2063" t="str">
            <v>7619</v>
          </cell>
          <cell r="J2063" t="str">
            <v>Big Spring State Hospital</v>
          </cell>
        </row>
        <row r="2064">
          <cell r="A2064" t="str">
            <v>10-058-BSH</v>
          </cell>
          <cell r="B2064" t="str">
            <v>DSHS</v>
          </cell>
          <cell r="C2064" t="str">
            <v>Replace HVAC Chiller</v>
          </cell>
          <cell r="D2064">
            <v>0</v>
          </cell>
          <cell r="E2064">
            <v>0</v>
          </cell>
          <cell r="F2064">
            <v>0</v>
          </cell>
          <cell r="G2064" t="str">
            <v>Contingency</v>
          </cell>
          <cell r="H2064">
            <v>9</v>
          </cell>
          <cell r="I2064" t="str">
            <v>7619</v>
          </cell>
          <cell r="J2064" t="str">
            <v>Big Spring State Hospital</v>
          </cell>
        </row>
        <row r="2065">
          <cell r="A2065" t="str">
            <v>10-057-BSH</v>
          </cell>
          <cell r="B2065" t="str">
            <v>DSHS</v>
          </cell>
          <cell r="C2065" t="str">
            <v>Replace Deteriorated Doors &amp; HW</v>
          </cell>
          <cell r="D2065">
            <v>0</v>
          </cell>
          <cell r="E2065">
            <v>0</v>
          </cell>
          <cell r="F2065">
            <v>0</v>
          </cell>
          <cell r="G2065" t="str">
            <v>Construction</v>
          </cell>
          <cell r="H2065">
            <v>1</v>
          </cell>
          <cell r="I2065" t="str">
            <v>7212</v>
          </cell>
          <cell r="J2065" t="str">
            <v>Big Spring State Hospital</v>
          </cell>
        </row>
        <row r="2066">
          <cell r="A2066" t="str">
            <v>10-057-BSH</v>
          </cell>
          <cell r="B2066" t="str">
            <v>DSHS</v>
          </cell>
          <cell r="C2066" t="str">
            <v>Replace Deteriorated Doors &amp; HW</v>
          </cell>
          <cell r="D2066">
            <v>525.37</v>
          </cell>
          <cell r="E2066">
            <v>525.37</v>
          </cell>
          <cell r="F2066">
            <v>525.37</v>
          </cell>
          <cell r="G2066" t="str">
            <v>Arch. &amp; Eng.</v>
          </cell>
          <cell r="H2066">
            <v>2</v>
          </cell>
          <cell r="I2066" t="str">
            <v>7212</v>
          </cell>
          <cell r="J2066" t="str">
            <v>Big Spring State Hospital</v>
          </cell>
        </row>
        <row r="2067">
          <cell r="A2067" t="str">
            <v>10-057-BSH</v>
          </cell>
          <cell r="B2067" t="str">
            <v>DSHS</v>
          </cell>
          <cell r="C2067" t="str">
            <v>Replace Deteriorated Doors &amp; HW</v>
          </cell>
          <cell r="D2067">
            <v>321172.64</v>
          </cell>
          <cell r="E2067">
            <v>321172.64</v>
          </cell>
          <cell r="F2067">
            <v>321172.64</v>
          </cell>
          <cell r="G2067" t="str">
            <v>Construction</v>
          </cell>
          <cell r="H2067">
            <v>1</v>
          </cell>
          <cell r="I2067" t="str">
            <v>7630</v>
          </cell>
          <cell r="J2067" t="str">
            <v>Big Spring State Hospital</v>
          </cell>
        </row>
        <row r="2068">
          <cell r="A2068" t="str">
            <v>10-057-BSH</v>
          </cell>
          <cell r="B2068" t="str">
            <v>DSHS</v>
          </cell>
          <cell r="C2068" t="str">
            <v>Replace Deteriorated Doors &amp; HW</v>
          </cell>
          <cell r="D2068">
            <v>19010.66</v>
          </cell>
          <cell r="E2068">
            <v>19010.66</v>
          </cell>
          <cell r="F2068">
            <v>19010.66</v>
          </cell>
          <cell r="G2068" t="str">
            <v>Arch. &amp; Eng.</v>
          </cell>
          <cell r="H2068">
            <v>2</v>
          </cell>
          <cell r="I2068" t="str">
            <v>7630</v>
          </cell>
          <cell r="J2068" t="str">
            <v>Big Spring State Hospital</v>
          </cell>
        </row>
        <row r="2069">
          <cell r="A2069" t="str">
            <v>10-057-BSH</v>
          </cell>
          <cell r="B2069" t="str">
            <v>DSHS</v>
          </cell>
          <cell r="C2069" t="str">
            <v>Replace Deteriorated Doors &amp; HW</v>
          </cell>
          <cell r="D2069">
            <v>504.96</v>
          </cell>
          <cell r="E2069">
            <v>504.96</v>
          </cell>
          <cell r="F2069">
            <v>504.96</v>
          </cell>
          <cell r="G2069" t="str">
            <v>Legal</v>
          </cell>
          <cell r="H2069">
            <v>5</v>
          </cell>
          <cell r="I2069" t="str">
            <v>7630</v>
          </cell>
          <cell r="J2069" t="str">
            <v>Big Spring State Hospital</v>
          </cell>
        </row>
        <row r="2070">
          <cell r="A2070" t="str">
            <v>10-057-BSH</v>
          </cell>
          <cell r="B2070" t="str">
            <v>DSHS</v>
          </cell>
          <cell r="C2070" t="str">
            <v>Replace Deteriorated Doors &amp; HW</v>
          </cell>
          <cell r="D2070">
            <v>0</v>
          </cell>
          <cell r="E2070">
            <v>0</v>
          </cell>
          <cell r="F2070">
            <v>0</v>
          </cell>
          <cell r="G2070" t="str">
            <v>Agency Admin.</v>
          </cell>
          <cell r="H2070">
            <v>6</v>
          </cell>
          <cell r="I2070" t="str">
            <v>7630</v>
          </cell>
          <cell r="J2070" t="str">
            <v>Big Spring State Hospital</v>
          </cell>
        </row>
        <row r="2071">
          <cell r="A2071" t="str">
            <v>10-057-BSH</v>
          </cell>
          <cell r="B2071" t="str">
            <v>DSHS</v>
          </cell>
          <cell r="C2071" t="str">
            <v>Replace Deteriorated Doors &amp; HW</v>
          </cell>
          <cell r="D2071">
            <v>0</v>
          </cell>
          <cell r="E2071">
            <v>0</v>
          </cell>
          <cell r="F2071">
            <v>0</v>
          </cell>
          <cell r="G2071" t="str">
            <v>Contingency</v>
          </cell>
          <cell r="H2071">
            <v>9</v>
          </cell>
          <cell r="I2071" t="str">
            <v>7630</v>
          </cell>
          <cell r="J2071" t="str">
            <v>Big Spring State Hospital</v>
          </cell>
        </row>
        <row r="2072">
          <cell r="A2072" t="str">
            <v>10-056-ASH</v>
          </cell>
          <cell r="B2072" t="str">
            <v>DSHS</v>
          </cell>
          <cell r="C2072" t="str">
            <v>Repair &amp; Replace Gas Distr. Piping</v>
          </cell>
          <cell r="D2072">
            <v>137991</v>
          </cell>
          <cell r="E2072">
            <v>137991</v>
          </cell>
          <cell r="F2072">
            <v>137991</v>
          </cell>
          <cell r="G2072" t="str">
            <v>Construction</v>
          </cell>
          <cell r="H2072">
            <v>1</v>
          </cell>
          <cell r="I2072" t="str">
            <v>7619</v>
          </cell>
          <cell r="J2072" t="str">
            <v>Austin State Hospital</v>
          </cell>
        </row>
        <row r="2073">
          <cell r="A2073" t="str">
            <v>10-056-ASH</v>
          </cell>
          <cell r="B2073" t="str">
            <v>DSHS</v>
          </cell>
          <cell r="C2073" t="str">
            <v>Repair &amp; Replace Gas Distr. Piping</v>
          </cell>
          <cell r="D2073">
            <v>35877.660000000003</v>
          </cell>
          <cell r="E2073">
            <v>35877.660000000003</v>
          </cell>
          <cell r="F2073">
            <v>35877.660000000003</v>
          </cell>
          <cell r="G2073" t="str">
            <v>Arch. &amp; Eng.</v>
          </cell>
          <cell r="H2073">
            <v>2</v>
          </cell>
          <cell r="I2073" t="str">
            <v>7619</v>
          </cell>
          <cell r="J2073" t="str">
            <v>Austin State Hospital</v>
          </cell>
        </row>
        <row r="2074">
          <cell r="A2074" t="str">
            <v>10-056-ASH</v>
          </cell>
          <cell r="B2074" t="str">
            <v>DSHS</v>
          </cell>
          <cell r="C2074" t="str">
            <v>Repair &amp; Replace Gas Distr. Piping</v>
          </cell>
          <cell r="D2074">
            <v>1532.09</v>
          </cell>
          <cell r="E2074">
            <v>1532.09</v>
          </cell>
          <cell r="F2074">
            <v>1532.09</v>
          </cell>
          <cell r="G2074" t="str">
            <v>Legal</v>
          </cell>
          <cell r="H2074">
            <v>5</v>
          </cell>
          <cell r="I2074" t="str">
            <v>7619</v>
          </cell>
          <cell r="J2074" t="str">
            <v>Austin State Hospital</v>
          </cell>
        </row>
        <row r="2075">
          <cell r="A2075" t="str">
            <v>10-056-ASH</v>
          </cell>
          <cell r="B2075" t="str">
            <v>DSHS</v>
          </cell>
          <cell r="C2075" t="str">
            <v>Repair &amp; Replace Gas Distr. Piping</v>
          </cell>
          <cell r="D2075">
            <v>0</v>
          </cell>
          <cell r="E2075">
            <v>0</v>
          </cell>
          <cell r="F2075">
            <v>0</v>
          </cell>
          <cell r="G2075" t="str">
            <v>Other</v>
          </cell>
          <cell r="H2075">
            <v>8</v>
          </cell>
          <cell r="I2075" t="str">
            <v>7619</v>
          </cell>
          <cell r="J2075" t="str">
            <v>Austin State Hospital</v>
          </cell>
        </row>
        <row r="2076">
          <cell r="A2076" t="str">
            <v>10-056-ASH</v>
          </cell>
          <cell r="B2076" t="str">
            <v>DSHS</v>
          </cell>
          <cell r="C2076" t="str">
            <v>Repair &amp; Replace Gas Distr. Piping</v>
          </cell>
          <cell r="D2076">
            <v>0</v>
          </cell>
          <cell r="E2076">
            <v>0</v>
          </cell>
          <cell r="F2076">
            <v>0</v>
          </cell>
          <cell r="G2076" t="str">
            <v>Contingency</v>
          </cell>
          <cell r="H2076">
            <v>9</v>
          </cell>
          <cell r="I2076" t="str">
            <v>7619</v>
          </cell>
          <cell r="J2076" t="str">
            <v>Austin State Hospital</v>
          </cell>
        </row>
        <row r="2077">
          <cell r="A2077" t="str">
            <v>10-055-SGS</v>
          </cell>
          <cell r="B2077" t="str">
            <v>DADS</v>
          </cell>
          <cell r="C2077" t="str">
            <v>Roof/Repair Replacement</v>
          </cell>
          <cell r="D2077">
            <v>4530.75</v>
          </cell>
          <cell r="E2077">
            <v>4530.75</v>
          </cell>
          <cell r="F2077">
            <v>4530.75</v>
          </cell>
          <cell r="G2077" t="str">
            <v>Other</v>
          </cell>
          <cell r="H2077">
            <v>8</v>
          </cell>
          <cell r="I2077" t="str">
            <v>7210</v>
          </cell>
          <cell r="J2077" t="str">
            <v>San Angelo State Supported Living Center</v>
          </cell>
        </row>
        <row r="2078">
          <cell r="A2078" t="str">
            <v>10-055-SGS</v>
          </cell>
          <cell r="B2078" t="str">
            <v>DADS</v>
          </cell>
          <cell r="C2078" t="str">
            <v>Roof/Repair Replacement</v>
          </cell>
          <cell r="D2078">
            <v>21900.71</v>
          </cell>
          <cell r="E2078">
            <v>21900.71</v>
          </cell>
          <cell r="F2078">
            <v>21900.71</v>
          </cell>
          <cell r="G2078" t="str">
            <v>Arch. &amp; Eng.</v>
          </cell>
          <cell r="H2078">
            <v>2</v>
          </cell>
          <cell r="I2078" t="str">
            <v>7631</v>
          </cell>
          <cell r="J2078" t="str">
            <v>San Angelo State Supported Living Center</v>
          </cell>
        </row>
        <row r="2079">
          <cell r="A2079" t="str">
            <v>10-055-SGS</v>
          </cell>
          <cell r="B2079" t="str">
            <v>DADS</v>
          </cell>
          <cell r="C2079" t="str">
            <v>Roof/Repair Replacement</v>
          </cell>
          <cell r="D2079">
            <v>14622.96</v>
          </cell>
          <cell r="E2079">
            <v>14622.96</v>
          </cell>
          <cell r="F2079">
            <v>14622.96</v>
          </cell>
          <cell r="G2079" t="str">
            <v>Agency Admin.</v>
          </cell>
          <cell r="H2079">
            <v>6</v>
          </cell>
          <cell r="I2079" t="str">
            <v>7631</v>
          </cell>
          <cell r="J2079" t="str">
            <v>San Angelo State Supported Living Center</v>
          </cell>
        </row>
        <row r="2080">
          <cell r="A2080" t="str">
            <v>10-055-SGS</v>
          </cell>
          <cell r="B2080" t="str">
            <v>DADS</v>
          </cell>
          <cell r="C2080" t="str">
            <v>Roof/Repair Replacement</v>
          </cell>
          <cell r="D2080">
            <v>2287.64</v>
          </cell>
          <cell r="E2080">
            <v>2287.64</v>
          </cell>
          <cell r="F2080">
            <v>2287.64</v>
          </cell>
          <cell r="G2080" t="str">
            <v>Other</v>
          </cell>
          <cell r="H2080">
            <v>8</v>
          </cell>
          <cell r="I2080" t="str">
            <v>7631</v>
          </cell>
          <cell r="J2080" t="str">
            <v>San Angelo State Supported Living Center</v>
          </cell>
        </row>
        <row r="2081">
          <cell r="A2081" t="str">
            <v>10-055-SGS</v>
          </cell>
          <cell r="B2081" t="str">
            <v>DADS</v>
          </cell>
          <cell r="C2081" t="str">
            <v>Roof/Repair Replacement</v>
          </cell>
          <cell r="D2081">
            <v>316953.96000000002</v>
          </cell>
          <cell r="E2081">
            <v>316953.96000000002</v>
          </cell>
          <cell r="F2081">
            <v>316953.96000000002</v>
          </cell>
          <cell r="G2081" t="str">
            <v>Construction</v>
          </cell>
          <cell r="H2081">
            <v>1</v>
          </cell>
          <cell r="I2081" t="str">
            <v>7644</v>
          </cell>
          <cell r="J2081" t="str">
            <v>San Angelo State Supported Living Center</v>
          </cell>
        </row>
        <row r="2082">
          <cell r="A2082" t="str">
            <v>10-055-SGS</v>
          </cell>
          <cell r="B2082" t="str">
            <v>DADS</v>
          </cell>
          <cell r="C2082" t="str">
            <v>Roof/Repair Replacement</v>
          </cell>
          <cell r="D2082">
            <v>4723.43</v>
          </cell>
          <cell r="E2082">
            <v>4723.43</v>
          </cell>
          <cell r="F2082">
            <v>4723.43</v>
          </cell>
          <cell r="G2082" t="str">
            <v>Arch. &amp; Eng.</v>
          </cell>
          <cell r="H2082">
            <v>2</v>
          </cell>
          <cell r="I2082" t="str">
            <v>7644</v>
          </cell>
          <cell r="J2082" t="str">
            <v>San Angelo State Supported Living Center</v>
          </cell>
        </row>
        <row r="2083">
          <cell r="A2083" t="str">
            <v>10-055-SGS</v>
          </cell>
          <cell r="B2083" t="str">
            <v>DADS</v>
          </cell>
          <cell r="C2083" t="str">
            <v>Roof/Repair Replacement</v>
          </cell>
          <cell r="D2083">
            <v>554.47</v>
          </cell>
          <cell r="E2083">
            <v>554.47</v>
          </cell>
          <cell r="F2083">
            <v>554.47</v>
          </cell>
          <cell r="G2083" t="str">
            <v>Legal</v>
          </cell>
          <cell r="H2083">
            <v>5</v>
          </cell>
          <cell r="I2083" t="str">
            <v>7644</v>
          </cell>
          <cell r="J2083" t="str">
            <v>San Angelo State Supported Living Center</v>
          </cell>
        </row>
        <row r="2084">
          <cell r="A2084" t="str">
            <v>10-055-SGS</v>
          </cell>
          <cell r="B2084" t="str">
            <v>DADS</v>
          </cell>
          <cell r="C2084" t="str">
            <v>Roof/Repair Replacement</v>
          </cell>
          <cell r="D2084">
            <v>0</v>
          </cell>
          <cell r="E2084">
            <v>0</v>
          </cell>
          <cell r="F2084">
            <v>0</v>
          </cell>
          <cell r="G2084" t="str">
            <v>Agency Admin.</v>
          </cell>
          <cell r="H2084">
            <v>6</v>
          </cell>
          <cell r="I2084" t="str">
            <v>7644</v>
          </cell>
          <cell r="J2084" t="str">
            <v>San Angelo State Supported Living Center</v>
          </cell>
        </row>
        <row r="2085">
          <cell r="A2085" t="str">
            <v>10-055-SGS</v>
          </cell>
          <cell r="B2085" t="str">
            <v>DADS</v>
          </cell>
          <cell r="C2085" t="str">
            <v>Roof/Repair Replacement</v>
          </cell>
          <cell r="D2085">
            <v>0</v>
          </cell>
          <cell r="E2085">
            <v>0</v>
          </cell>
          <cell r="F2085">
            <v>0</v>
          </cell>
          <cell r="G2085" t="str">
            <v>Other</v>
          </cell>
          <cell r="H2085">
            <v>8</v>
          </cell>
          <cell r="I2085" t="str">
            <v>7644</v>
          </cell>
          <cell r="J2085" t="str">
            <v>San Angelo State Supported Living Center</v>
          </cell>
        </row>
        <row r="2086">
          <cell r="A2086" t="str">
            <v>10-055-SGS</v>
          </cell>
          <cell r="B2086" t="str">
            <v>DADS</v>
          </cell>
          <cell r="C2086" t="str">
            <v>Roof/Repair Replacement</v>
          </cell>
          <cell r="D2086">
            <v>0</v>
          </cell>
          <cell r="E2086">
            <v>0</v>
          </cell>
          <cell r="F2086">
            <v>0</v>
          </cell>
          <cell r="G2086" t="str">
            <v>Contingency</v>
          </cell>
          <cell r="H2086">
            <v>9</v>
          </cell>
          <cell r="I2086" t="str">
            <v>7644</v>
          </cell>
          <cell r="J2086" t="str">
            <v>San Angelo State Supported Living Center</v>
          </cell>
        </row>
        <row r="2087">
          <cell r="A2087" t="str">
            <v>10-054-SAS</v>
          </cell>
          <cell r="B2087" t="str">
            <v>DADS</v>
          </cell>
          <cell r="C2087" t="str">
            <v>Roof Repair/Replace RADAR Only</v>
          </cell>
          <cell r="D2087">
            <v>0</v>
          </cell>
          <cell r="E2087">
            <v>0</v>
          </cell>
          <cell r="F2087">
            <v>0</v>
          </cell>
          <cell r="G2087" t="str">
            <v>Agency Admin.</v>
          </cell>
          <cell r="H2087">
            <v>6</v>
          </cell>
          <cell r="I2087" t="str">
            <v>7644</v>
          </cell>
          <cell r="J2087" t="str">
            <v>San Antonio State Supported Living Center</v>
          </cell>
        </row>
        <row r="2088">
          <cell r="A2088" t="str">
            <v>10-054-SAS</v>
          </cell>
          <cell r="B2088" t="str">
            <v>DADS</v>
          </cell>
          <cell r="C2088" t="str">
            <v>Roof Repair/Replace RADAR Only</v>
          </cell>
          <cell r="D2088">
            <v>8626.68</v>
          </cell>
          <cell r="E2088">
            <v>8626.68</v>
          </cell>
          <cell r="F2088">
            <v>8626.68</v>
          </cell>
          <cell r="G2088" t="str">
            <v>Other</v>
          </cell>
          <cell r="H2088">
            <v>8</v>
          </cell>
          <cell r="I2088" t="str">
            <v>7644</v>
          </cell>
          <cell r="J2088" t="str">
            <v>San Antonio State Supported Living Center</v>
          </cell>
        </row>
        <row r="2089">
          <cell r="A2089" t="str">
            <v>10-053-SAS</v>
          </cell>
          <cell r="B2089" t="str">
            <v>DADS</v>
          </cell>
          <cell r="C2089" t="str">
            <v>Fire Alarm System Replacement 689</v>
          </cell>
          <cell r="D2089">
            <v>110061</v>
          </cell>
          <cell r="E2089">
            <v>110061</v>
          </cell>
          <cell r="F2089">
            <v>110061</v>
          </cell>
          <cell r="G2089" t="str">
            <v>Construction</v>
          </cell>
          <cell r="H2089">
            <v>1</v>
          </cell>
          <cell r="I2089" t="str">
            <v>7644</v>
          </cell>
          <cell r="J2089" t="str">
            <v>San Antonio State Supported Living Center</v>
          </cell>
        </row>
        <row r="2090">
          <cell r="A2090" t="str">
            <v>10-053-SAS</v>
          </cell>
          <cell r="B2090" t="str">
            <v>DADS</v>
          </cell>
          <cell r="C2090" t="str">
            <v>Fire Alarm System Replacement 689</v>
          </cell>
          <cell r="D2090">
            <v>15628.66</v>
          </cell>
          <cell r="E2090">
            <v>15628.66</v>
          </cell>
          <cell r="F2090">
            <v>15628.66</v>
          </cell>
          <cell r="G2090" t="str">
            <v>Arch. &amp; Eng.</v>
          </cell>
          <cell r="H2090">
            <v>2</v>
          </cell>
          <cell r="I2090" t="str">
            <v>7644</v>
          </cell>
          <cell r="J2090" t="str">
            <v>San Antonio State Supported Living Center</v>
          </cell>
        </row>
        <row r="2091">
          <cell r="A2091" t="str">
            <v>10-053-SAS</v>
          </cell>
          <cell r="B2091" t="str">
            <v>DADS</v>
          </cell>
          <cell r="C2091" t="str">
            <v>Fire Alarm System Replacement 689</v>
          </cell>
          <cell r="D2091">
            <v>1820.22</v>
          </cell>
          <cell r="E2091">
            <v>1820.22</v>
          </cell>
          <cell r="F2091">
            <v>1820.22</v>
          </cell>
          <cell r="G2091" t="str">
            <v>Legal</v>
          </cell>
          <cell r="H2091">
            <v>5</v>
          </cell>
          <cell r="I2091" t="str">
            <v>7644</v>
          </cell>
          <cell r="J2091" t="str">
            <v>San Antonio State Supported Living Center</v>
          </cell>
        </row>
        <row r="2092">
          <cell r="A2092" t="str">
            <v>10-053-SAS</v>
          </cell>
          <cell r="B2092" t="str">
            <v>DADS</v>
          </cell>
          <cell r="C2092" t="str">
            <v>Fire Alarm System Replacement 689</v>
          </cell>
          <cell r="D2092">
            <v>9790.25</v>
          </cell>
          <cell r="E2092">
            <v>9790.25</v>
          </cell>
          <cell r="F2092">
            <v>9790.25</v>
          </cell>
          <cell r="G2092" t="str">
            <v>Agency Admin.</v>
          </cell>
          <cell r="H2092">
            <v>6</v>
          </cell>
          <cell r="I2092" t="str">
            <v>7644</v>
          </cell>
          <cell r="J2092" t="str">
            <v>San Antonio State Supported Living Center</v>
          </cell>
        </row>
        <row r="2093">
          <cell r="A2093" t="str">
            <v>10-053-SAS</v>
          </cell>
          <cell r="B2093" t="str">
            <v>DADS</v>
          </cell>
          <cell r="C2093" t="str">
            <v>Fire Alarm System Replacement 689</v>
          </cell>
          <cell r="D2093">
            <v>0</v>
          </cell>
          <cell r="E2093">
            <v>0</v>
          </cell>
          <cell r="F2093">
            <v>0</v>
          </cell>
          <cell r="G2093" t="str">
            <v>Contingency</v>
          </cell>
          <cell r="H2093">
            <v>9</v>
          </cell>
          <cell r="I2093" t="str">
            <v>7644</v>
          </cell>
          <cell r="J2093" t="str">
            <v>San Antonio State Supported Living Center</v>
          </cell>
        </row>
        <row r="2094">
          <cell r="A2094" t="str">
            <v>10-052-RSS</v>
          </cell>
          <cell r="B2094" t="str">
            <v>DADS</v>
          </cell>
          <cell r="C2094" t="str">
            <v>Roof Repair/Replacement - Mult. Bldg</v>
          </cell>
          <cell r="D2094">
            <v>218242.7</v>
          </cell>
          <cell r="E2094">
            <v>218242.7</v>
          </cell>
          <cell r="F2094">
            <v>218242.7</v>
          </cell>
          <cell r="G2094" t="str">
            <v>Construction</v>
          </cell>
          <cell r="H2094">
            <v>1</v>
          </cell>
          <cell r="I2094" t="str">
            <v>7210</v>
          </cell>
          <cell r="J2094" t="str">
            <v>Richmond State Supported Living Center</v>
          </cell>
        </row>
        <row r="2095">
          <cell r="A2095" t="str">
            <v>10-052-RSS</v>
          </cell>
          <cell r="B2095" t="str">
            <v>DADS</v>
          </cell>
          <cell r="C2095" t="str">
            <v>Roof Repair/Replacement - Mult. Bldg</v>
          </cell>
          <cell r="D2095">
            <v>388221.23</v>
          </cell>
          <cell r="E2095">
            <v>388221.23</v>
          </cell>
          <cell r="F2095">
            <v>388221.23</v>
          </cell>
          <cell r="G2095" t="str">
            <v>Construction</v>
          </cell>
          <cell r="H2095">
            <v>1</v>
          </cell>
          <cell r="I2095" t="str">
            <v>7620</v>
          </cell>
          <cell r="J2095" t="str">
            <v>Richmond State Supported Living Center</v>
          </cell>
        </row>
        <row r="2096">
          <cell r="A2096" t="str">
            <v>10-052-RSS</v>
          </cell>
          <cell r="B2096" t="str">
            <v>DADS</v>
          </cell>
          <cell r="C2096" t="str">
            <v>Roof Repair/Replacement - Mult. Bldg</v>
          </cell>
          <cell r="D2096">
            <v>3827.91</v>
          </cell>
          <cell r="E2096">
            <v>3827.91</v>
          </cell>
          <cell r="F2096">
            <v>3827.91</v>
          </cell>
          <cell r="G2096" t="str">
            <v>Arch. &amp; Eng.</v>
          </cell>
          <cell r="H2096">
            <v>2</v>
          </cell>
          <cell r="I2096" t="str">
            <v>7620</v>
          </cell>
          <cell r="J2096" t="str">
            <v>Richmond State Supported Living Center</v>
          </cell>
        </row>
        <row r="2097">
          <cell r="A2097" t="str">
            <v>10-052-RSS</v>
          </cell>
          <cell r="B2097" t="str">
            <v>DADS</v>
          </cell>
          <cell r="C2097" t="str">
            <v>Roof Repair/Replacement - Mult. Bldg</v>
          </cell>
          <cell r="D2097">
            <v>74478.100000000006</v>
          </cell>
          <cell r="E2097">
            <v>74478.100000000006</v>
          </cell>
          <cell r="F2097">
            <v>74478.100000000006</v>
          </cell>
          <cell r="G2097" t="str">
            <v>Agency Admin.</v>
          </cell>
          <cell r="H2097">
            <v>6</v>
          </cell>
          <cell r="I2097" t="str">
            <v>7620</v>
          </cell>
          <cell r="J2097" t="str">
            <v>Richmond State Supported Living Center</v>
          </cell>
        </row>
        <row r="2098">
          <cell r="A2098" t="str">
            <v>10-052-RSS</v>
          </cell>
          <cell r="B2098" t="str">
            <v>DADS</v>
          </cell>
          <cell r="C2098" t="str">
            <v>Roof Repair/Replacement - Mult. Bldg</v>
          </cell>
          <cell r="D2098">
            <v>60409.68</v>
          </cell>
          <cell r="E2098">
            <v>60409.68</v>
          </cell>
          <cell r="F2098">
            <v>60409.68</v>
          </cell>
          <cell r="G2098" t="str">
            <v>Construction</v>
          </cell>
          <cell r="H2098">
            <v>1</v>
          </cell>
          <cell r="I2098" t="str">
            <v>7631</v>
          </cell>
          <cell r="J2098" t="str">
            <v>Richmond State Supported Living Center</v>
          </cell>
        </row>
        <row r="2099">
          <cell r="A2099" t="str">
            <v>10-052-RSS</v>
          </cell>
          <cell r="B2099" t="str">
            <v>DADS</v>
          </cell>
          <cell r="C2099" t="str">
            <v>Roof Repair/Replacement - Mult. Bldg</v>
          </cell>
          <cell r="D2099">
            <v>1751850.33</v>
          </cell>
          <cell r="E2099">
            <v>1751850.33</v>
          </cell>
          <cell r="F2099">
            <v>1751850.33</v>
          </cell>
          <cell r="G2099" t="str">
            <v>Construction</v>
          </cell>
          <cell r="H2099">
            <v>1</v>
          </cell>
          <cell r="I2099" t="str">
            <v>7644</v>
          </cell>
          <cell r="J2099" t="str">
            <v>Richmond State Supported Living Center</v>
          </cell>
        </row>
        <row r="2100">
          <cell r="A2100" t="str">
            <v>10-052-RSS</v>
          </cell>
          <cell r="B2100" t="str">
            <v>DADS</v>
          </cell>
          <cell r="C2100" t="str">
            <v>Roof Repair/Replacement - Mult. Bldg</v>
          </cell>
          <cell r="D2100">
            <v>247586.03</v>
          </cell>
          <cell r="E2100">
            <v>247586.03</v>
          </cell>
          <cell r="F2100">
            <v>247586.03</v>
          </cell>
          <cell r="G2100" t="str">
            <v>Arch. &amp; Eng.</v>
          </cell>
          <cell r="H2100">
            <v>2</v>
          </cell>
          <cell r="I2100" t="str">
            <v>7644</v>
          </cell>
          <cell r="J2100" t="str">
            <v>Richmond State Supported Living Center</v>
          </cell>
        </row>
        <row r="2101">
          <cell r="A2101" t="str">
            <v>10-052-RSS</v>
          </cell>
          <cell r="B2101" t="str">
            <v>DADS</v>
          </cell>
          <cell r="C2101" t="str">
            <v>Roof Repair/Replacement - Mult. Bldg</v>
          </cell>
          <cell r="D2101">
            <v>1709.75</v>
          </cell>
          <cell r="E2101">
            <v>1709.75</v>
          </cell>
          <cell r="F2101">
            <v>1709.75</v>
          </cell>
          <cell r="G2101" t="str">
            <v>Legal</v>
          </cell>
          <cell r="H2101">
            <v>5</v>
          </cell>
          <cell r="I2101" t="str">
            <v>7644</v>
          </cell>
          <cell r="J2101" t="str">
            <v>Richmond State Supported Living Center</v>
          </cell>
        </row>
        <row r="2102">
          <cell r="A2102" t="str">
            <v>10-052-RSS</v>
          </cell>
          <cell r="B2102" t="str">
            <v>DADS</v>
          </cell>
          <cell r="C2102" t="str">
            <v>Roof Repair/Replacement - Mult. Bldg</v>
          </cell>
          <cell r="D2102">
            <v>31694.77</v>
          </cell>
          <cell r="E2102">
            <v>31694.77</v>
          </cell>
          <cell r="F2102">
            <v>31694.77</v>
          </cell>
          <cell r="G2102" t="str">
            <v>Agency Admin.</v>
          </cell>
          <cell r="H2102">
            <v>6</v>
          </cell>
          <cell r="I2102" t="str">
            <v>7644</v>
          </cell>
          <cell r="J2102" t="str">
            <v>Richmond State Supported Living Center</v>
          </cell>
        </row>
        <row r="2103">
          <cell r="A2103" t="str">
            <v>10-052-RSS</v>
          </cell>
          <cell r="B2103" t="str">
            <v>DADS</v>
          </cell>
          <cell r="C2103" t="str">
            <v>Roof Repair/Replacement - Mult. Bldg</v>
          </cell>
          <cell r="D2103">
            <v>35502.879999999997</v>
          </cell>
          <cell r="E2103">
            <v>35502.879999999997</v>
          </cell>
          <cell r="F2103">
            <v>35502.879999999997</v>
          </cell>
          <cell r="G2103" t="str">
            <v>Other</v>
          </cell>
          <cell r="H2103">
            <v>8</v>
          </cell>
          <cell r="I2103" t="str">
            <v>7644</v>
          </cell>
          <cell r="J2103" t="str">
            <v>Richmond State Supported Living Center</v>
          </cell>
        </row>
        <row r="2104">
          <cell r="A2104" t="str">
            <v>10-052-RSS</v>
          </cell>
          <cell r="B2104" t="str">
            <v>DADS</v>
          </cell>
          <cell r="C2104" t="str">
            <v>Roof Repair/Replacement - Mult. Bldg</v>
          </cell>
          <cell r="D2104">
            <v>0</v>
          </cell>
          <cell r="E2104">
            <v>0</v>
          </cell>
          <cell r="F2104">
            <v>0</v>
          </cell>
          <cell r="G2104" t="str">
            <v>Contingency</v>
          </cell>
          <cell r="H2104">
            <v>9</v>
          </cell>
          <cell r="I2104" t="str">
            <v>7644</v>
          </cell>
          <cell r="J2104" t="str">
            <v>Richmond State Supported Living Center</v>
          </cell>
        </row>
        <row r="2105">
          <cell r="A2105" t="str">
            <v>10-052-RSS</v>
          </cell>
          <cell r="B2105" t="str">
            <v>DADS</v>
          </cell>
          <cell r="C2105" t="str">
            <v>Roof Repair/Replacement - Mult. Bldg</v>
          </cell>
          <cell r="D2105">
            <v>0</v>
          </cell>
          <cell r="E2105">
            <v>0</v>
          </cell>
          <cell r="F2105">
            <v>0</v>
          </cell>
          <cell r="G2105" t="str">
            <v>Construction</v>
          </cell>
          <cell r="H2105">
            <v>1</v>
          </cell>
          <cell r="I2105" t="str">
            <v>GR50</v>
          </cell>
          <cell r="J2105" t="str">
            <v>Richmond State Supported Living Center</v>
          </cell>
        </row>
        <row r="2106">
          <cell r="A2106" t="str">
            <v>10-052-RSS</v>
          </cell>
          <cell r="B2106" t="str">
            <v>DADS</v>
          </cell>
          <cell r="C2106" t="str">
            <v>Roof Repair/Replacement - Mult. Bldg</v>
          </cell>
          <cell r="D2106">
            <v>3242.13</v>
          </cell>
          <cell r="E2106">
            <v>3242.13</v>
          </cell>
          <cell r="F2106">
            <v>3242.13</v>
          </cell>
          <cell r="G2106" t="str">
            <v>Arch. &amp; Eng.</v>
          </cell>
          <cell r="H2106">
            <v>2</v>
          </cell>
          <cell r="I2106" t="str">
            <v>GR50</v>
          </cell>
          <cell r="J2106" t="str">
            <v>Richmond State Supported Living Center</v>
          </cell>
        </row>
        <row r="2107">
          <cell r="A2107" t="str">
            <v>10-052-RSS</v>
          </cell>
          <cell r="B2107" t="str">
            <v>DADS</v>
          </cell>
          <cell r="C2107" t="str">
            <v>Roof Repair/Replacement - Mult. Bldg</v>
          </cell>
          <cell r="D2107">
            <v>83693.11</v>
          </cell>
          <cell r="E2107">
            <v>83693.11</v>
          </cell>
          <cell r="F2107">
            <v>83693.11</v>
          </cell>
          <cell r="G2107" t="str">
            <v>Agency Admin.</v>
          </cell>
          <cell r="H2107">
            <v>6</v>
          </cell>
          <cell r="I2107" t="str">
            <v>GR50</v>
          </cell>
          <cell r="J2107" t="str">
            <v>Richmond State Supported Living Center</v>
          </cell>
        </row>
        <row r="2108">
          <cell r="A2108" t="str">
            <v>10-051-MSS</v>
          </cell>
          <cell r="B2108" t="str">
            <v>DADS</v>
          </cell>
          <cell r="C2108" t="str">
            <v>Roof Repair/Replacement</v>
          </cell>
          <cell r="D2108">
            <v>61279.14</v>
          </cell>
          <cell r="E2108">
            <v>61279.14</v>
          </cell>
          <cell r="F2108">
            <v>61279.14</v>
          </cell>
          <cell r="G2108" t="str">
            <v>Construction</v>
          </cell>
          <cell r="H2108">
            <v>1</v>
          </cell>
          <cell r="I2108" t="str">
            <v>7210</v>
          </cell>
          <cell r="J2108" t="str">
            <v>Mexia State Supported Living Center</v>
          </cell>
        </row>
        <row r="2109">
          <cell r="A2109" t="str">
            <v>10-051-MSS</v>
          </cell>
          <cell r="B2109" t="str">
            <v>DADS</v>
          </cell>
          <cell r="C2109" t="str">
            <v>Roof Repair/Replacement</v>
          </cell>
          <cell r="D2109">
            <v>21406.25</v>
          </cell>
          <cell r="E2109">
            <v>21406.25</v>
          </cell>
          <cell r="F2109">
            <v>21406.25</v>
          </cell>
          <cell r="G2109" t="str">
            <v>Arch. &amp; Eng.</v>
          </cell>
          <cell r="H2109">
            <v>2</v>
          </cell>
          <cell r="I2109" t="str">
            <v>7210</v>
          </cell>
          <cell r="J2109" t="str">
            <v>Mexia State Supported Living Center</v>
          </cell>
        </row>
        <row r="2110">
          <cell r="A2110" t="str">
            <v>10-051-MSS</v>
          </cell>
          <cell r="B2110" t="str">
            <v>DADS</v>
          </cell>
          <cell r="C2110" t="str">
            <v>Roof Repair/Replacement</v>
          </cell>
          <cell r="D2110">
            <v>0</v>
          </cell>
          <cell r="E2110">
            <v>0</v>
          </cell>
          <cell r="F2110">
            <v>0</v>
          </cell>
          <cell r="G2110" t="str">
            <v>Other</v>
          </cell>
          <cell r="H2110">
            <v>8</v>
          </cell>
          <cell r="I2110" t="str">
            <v>7210</v>
          </cell>
          <cell r="J2110" t="str">
            <v>Mexia State Supported Living Center</v>
          </cell>
        </row>
        <row r="2111">
          <cell r="A2111" t="str">
            <v>10-051-MSS</v>
          </cell>
          <cell r="B2111" t="str">
            <v>DADS</v>
          </cell>
          <cell r="C2111" t="str">
            <v>Roof Repair/Replacement</v>
          </cell>
          <cell r="D2111">
            <v>126272.62</v>
          </cell>
          <cell r="E2111">
            <v>126272.62</v>
          </cell>
          <cell r="F2111">
            <v>126272.62</v>
          </cell>
          <cell r="G2111" t="str">
            <v>Construction</v>
          </cell>
          <cell r="H2111">
            <v>1</v>
          </cell>
          <cell r="I2111" t="str">
            <v>7620</v>
          </cell>
          <cell r="J2111" t="str">
            <v>Mexia State Supported Living Center</v>
          </cell>
        </row>
        <row r="2112">
          <cell r="A2112" t="str">
            <v>10-051-MSS</v>
          </cell>
          <cell r="B2112" t="str">
            <v>DADS</v>
          </cell>
          <cell r="C2112" t="str">
            <v>Roof Repair/Replacement</v>
          </cell>
          <cell r="D2112">
            <v>1038030.99</v>
          </cell>
          <cell r="E2112">
            <v>1038030.99</v>
          </cell>
          <cell r="F2112">
            <v>1038030.99</v>
          </cell>
          <cell r="G2112" t="str">
            <v>Construction</v>
          </cell>
          <cell r="H2112">
            <v>1</v>
          </cell>
          <cell r="I2112" t="str">
            <v>7644</v>
          </cell>
          <cell r="J2112" t="str">
            <v>Mexia State Supported Living Center</v>
          </cell>
        </row>
        <row r="2113">
          <cell r="A2113" t="str">
            <v>10-051-MSS</v>
          </cell>
          <cell r="B2113" t="str">
            <v>DADS</v>
          </cell>
          <cell r="C2113" t="str">
            <v>Roof Repair/Replacement</v>
          </cell>
          <cell r="D2113">
            <v>76640.37</v>
          </cell>
          <cell r="E2113">
            <v>76640.37</v>
          </cell>
          <cell r="F2113">
            <v>76640.37</v>
          </cell>
          <cell r="G2113" t="str">
            <v>Arch. &amp; Eng.</v>
          </cell>
          <cell r="H2113">
            <v>2</v>
          </cell>
          <cell r="I2113" t="str">
            <v>7644</v>
          </cell>
          <cell r="J2113" t="str">
            <v>Mexia State Supported Living Center</v>
          </cell>
        </row>
        <row r="2114">
          <cell r="A2114" t="str">
            <v>10-051-MSS</v>
          </cell>
          <cell r="B2114" t="str">
            <v>DADS</v>
          </cell>
          <cell r="C2114" t="str">
            <v>Roof Repair/Replacement</v>
          </cell>
          <cell r="D2114">
            <v>1363.46</v>
          </cell>
          <cell r="E2114">
            <v>1363.46</v>
          </cell>
          <cell r="F2114">
            <v>1363.46</v>
          </cell>
          <cell r="G2114" t="str">
            <v>Legal</v>
          </cell>
          <cell r="H2114">
            <v>5</v>
          </cell>
          <cell r="I2114" t="str">
            <v>7644</v>
          </cell>
          <cell r="J2114" t="str">
            <v>Mexia State Supported Living Center</v>
          </cell>
        </row>
        <row r="2115">
          <cell r="A2115" t="str">
            <v>10-051-MSS</v>
          </cell>
          <cell r="B2115" t="str">
            <v>DADS</v>
          </cell>
          <cell r="C2115" t="str">
            <v>Roof Repair/Replacement</v>
          </cell>
          <cell r="D2115">
            <v>100366.97</v>
          </cell>
          <cell r="E2115">
            <v>100366.97</v>
          </cell>
          <cell r="F2115">
            <v>100366.97</v>
          </cell>
          <cell r="G2115" t="str">
            <v>Agency Admin.</v>
          </cell>
          <cell r="H2115">
            <v>6</v>
          </cell>
          <cell r="I2115" t="str">
            <v>7644</v>
          </cell>
          <cell r="J2115" t="str">
            <v>Mexia State Supported Living Center</v>
          </cell>
        </row>
        <row r="2116">
          <cell r="A2116" t="str">
            <v>10-051-MSS</v>
          </cell>
          <cell r="B2116" t="str">
            <v>DADS</v>
          </cell>
          <cell r="C2116" t="str">
            <v>Roof Repair/Replacement</v>
          </cell>
          <cell r="D2116">
            <v>18065.93</v>
          </cell>
          <cell r="E2116">
            <v>18065.93</v>
          </cell>
          <cell r="F2116">
            <v>18065.93</v>
          </cell>
          <cell r="G2116" t="str">
            <v>Other</v>
          </cell>
          <cell r="H2116">
            <v>8</v>
          </cell>
          <cell r="I2116" t="str">
            <v>7644</v>
          </cell>
          <cell r="J2116" t="str">
            <v>Mexia State Supported Living Center</v>
          </cell>
        </row>
        <row r="2117">
          <cell r="A2117" t="str">
            <v>10-051-MSS</v>
          </cell>
          <cell r="B2117" t="str">
            <v>DADS</v>
          </cell>
          <cell r="C2117" t="str">
            <v>Roof Repair/Replacement</v>
          </cell>
          <cell r="D2117">
            <v>0</v>
          </cell>
          <cell r="E2117">
            <v>0</v>
          </cell>
          <cell r="F2117">
            <v>0</v>
          </cell>
          <cell r="G2117" t="str">
            <v>Contingency</v>
          </cell>
          <cell r="H2117">
            <v>9</v>
          </cell>
          <cell r="I2117" t="str">
            <v>7644</v>
          </cell>
          <cell r="J2117" t="str">
            <v>Mexia State Supported Living Center</v>
          </cell>
        </row>
        <row r="2118">
          <cell r="A2118" t="str">
            <v>10-050-MSS</v>
          </cell>
          <cell r="B2118" t="str">
            <v>DADS</v>
          </cell>
          <cell r="C2118" t="str">
            <v>Install Fire Sprinkler System</v>
          </cell>
          <cell r="D2118">
            <v>61340</v>
          </cell>
          <cell r="E2118">
            <v>61340</v>
          </cell>
          <cell r="F2118">
            <v>61340</v>
          </cell>
          <cell r="G2118" t="str">
            <v>Construction</v>
          </cell>
          <cell r="H2118">
            <v>1</v>
          </cell>
          <cell r="I2118" t="str">
            <v>7616</v>
          </cell>
          <cell r="J2118" t="str">
            <v>Mexia State Supported Living Center</v>
          </cell>
        </row>
        <row r="2119">
          <cell r="A2119" t="str">
            <v>10-050-MSS</v>
          </cell>
          <cell r="B2119" t="str">
            <v>DADS</v>
          </cell>
          <cell r="C2119" t="str">
            <v>Install Fire Sprinkler System</v>
          </cell>
          <cell r="D2119">
            <v>13141.2</v>
          </cell>
          <cell r="E2119">
            <v>13141.2</v>
          </cell>
          <cell r="F2119">
            <v>13141.2</v>
          </cell>
          <cell r="G2119" t="str">
            <v>Arch. &amp; Eng.</v>
          </cell>
          <cell r="H2119">
            <v>2</v>
          </cell>
          <cell r="I2119" t="str">
            <v>7620</v>
          </cell>
          <cell r="J2119" t="str">
            <v>Mexia State Supported Living Center</v>
          </cell>
        </row>
        <row r="2120">
          <cell r="A2120" t="str">
            <v>10-050-MSS</v>
          </cell>
          <cell r="B2120" t="str">
            <v>DADS</v>
          </cell>
          <cell r="C2120" t="str">
            <v>Install Fire Sprinkler System</v>
          </cell>
          <cell r="D2120">
            <v>279990</v>
          </cell>
          <cell r="E2120">
            <v>279990</v>
          </cell>
          <cell r="F2120">
            <v>279990</v>
          </cell>
          <cell r="G2120" t="str">
            <v>Construction</v>
          </cell>
          <cell r="H2120">
            <v>1</v>
          </cell>
          <cell r="I2120" t="str">
            <v>7644</v>
          </cell>
          <cell r="J2120" t="str">
            <v>Mexia State Supported Living Center</v>
          </cell>
        </row>
        <row r="2121">
          <cell r="A2121" t="str">
            <v>10-050-MSS</v>
          </cell>
          <cell r="B2121" t="str">
            <v>DADS</v>
          </cell>
          <cell r="C2121" t="str">
            <v>Install Fire Sprinkler System</v>
          </cell>
          <cell r="D2121">
            <v>24405.1</v>
          </cell>
          <cell r="E2121">
            <v>24405.1</v>
          </cell>
          <cell r="F2121">
            <v>24405.1</v>
          </cell>
          <cell r="G2121" t="str">
            <v>Arch. &amp; Eng.</v>
          </cell>
          <cell r="H2121">
            <v>2</v>
          </cell>
          <cell r="I2121" t="str">
            <v>7644</v>
          </cell>
          <cell r="J2121" t="str">
            <v>Mexia State Supported Living Center</v>
          </cell>
        </row>
        <row r="2122">
          <cell r="A2122" t="str">
            <v>10-050-MSS</v>
          </cell>
          <cell r="B2122" t="str">
            <v>DADS</v>
          </cell>
          <cell r="C2122" t="str">
            <v>Install Fire Sprinkler System</v>
          </cell>
          <cell r="D2122">
            <v>1451.74</v>
          </cell>
          <cell r="E2122">
            <v>1451.74</v>
          </cell>
          <cell r="F2122">
            <v>1451.74</v>
          </cell>
          <cell r="G2122" t="str">
            <v>Legal</v>
          </cell>
          <cell r="H2122">
            <v>5</v>
          </cell>
          <cell r="I2122" t="str">
            <v>7644</v>
          </cell>
          <cell r="J2122" t="str">
            <v>Mexia State Supported Living Center</v>
          </cell>
        </row>
        <row r="2123">
          <cell r="A2123" t="str">
            <v>10-050-MSS</v>
          </cell>
          <cell r="B2123" t="str">
            <v>DADS</v>
          </cell>
          <cell r="C2123" t="str">
            <v>Install Fire Sprinkler System</v>
          </cell>
          <cell r="D2123">
            <v>0</v>
          </cell>
          <cell r="E2123">
            <v>0</v>
          </cell>
          <cell r="F2123">
            <v>0</v>
          </cell>
          <cell r="G2123" t="str">
            <v>Agency Admin.</v>
          </cell>
          <cell r="H2123">
            <v>6</v>
          </cell>
          <cell r="I2123" t="str">
            <v>7644</v>
          </cell>
          <cell r="J2123" t="str">
            <v>Mexia State Supported Living Center</v>
          </cell>
        </row>
        <row r="2124">
          <cell r="A2124" t="str">
            <v>10-050-MSS</v>
          </cell>
          <cell r="B2124" t="str">
            <v>DADS</v>
          </cell>
          <cell r="C2124" t="str">
            <v>Install Fire Sprinkler System</v>
          </cell>
          <cell r="D2124">
            <v>0</v>
          </cell>
          <cell r="E2124">
            <v>0</v>
          </cell>
          <cell r="F2124">
            <v>0</v>
          </cell>
          <cell r="G2124" t="str">
            <v>Contingency</v>
          </cell>
          <cell r="H2124">
            <v>9</v>
          </cell>
          <cell r="I2124" t="str">
            <v>7644</v>
          </cell>
          <cell r="J2124" t="str">
            <v>Mexia State Supported Living Center</v>
          </cell>
        </row>
        <row r="2125">
          <cell r="A2125" t="str">
            <v>10-049-LSS</v>
          </cell>
          <cell r="B2125" t="str">
            <v>DADS</v>
          </cell>
          <cell r="C2125" t="str">
            <v>Roof Repair Replacement</v>
          </cell>
          <cell r="D2125">
            <v>4832.71</v>
          </cell>
          <cell r="E2125">
            <v>4832.71</v>
          </cell>
          <cell r="F2125">
            <v>4832.71</v>
          </cell>
          <cell r="G2125" t="str">
            <v>Other</v>
          </cell>
          <cell r="H2125">
            <v>8</v>
          </cell>
          <cell r="I2125" t="str">
            <v>7210</v>
          </cell>
          <cell r="J2125" t="str">
            <v>Lubbock State Supported Living Center</v>
          </cell>
        </row>
        <row r="2126">
          <cell r="A2126" t="str">
            <v>10-049-LSS</v>
          </cell>
          <cell r="B2126" t="str">
            <v>DADS</v>
          </cell>
          <cell r="C2126" t="str">
            <v>Roof Repair Replacement</v>
          </cell>
          <cell r="D2126">
            <v>196301.29</v>
          </cell>
          <cell r="E2126">
            <v>196301.29</v>
          </cell>
          <cell r="F2126">
            <v>196301.29</v>
          </cell>
          <cell r="G2126" t="str">
            <v>Construction</v>
          </cell>
          <cell r="H2126">
            <v>1</v>
          </cell>
          <cell r="I2126" t="str">
            <v>7644</v>
          </cell>
          <cell r="J2126" t="str">
            <v>Lubbock State Supported Living Center</v>
          </cell>
        </row>
        <row r="2127">
          <cell r="A2127" t="str">
            <v>10-049-LSS</v>
          </cell>
          <cell r="B2127" t="str">
            <v>DADS</v>
          </cell>
          <cell r="C2127" t="str">
            <v>Roof Repair Replacement</v>
          </cell>
          <cell r="D2127">
            <v>29445.19</v>
          </cell>
          <cell r="E2127">
            <v>29445.19</v>
          </cell>
          <cell r="F2127">
            <v>29445.19</v>
          </cell>
          <cell r="G2127" t="str">
            <v>Arch. &amp; Eng.</v>
          </cell>
          <cell r="H2127">
            <v>2</v>
          </cell>
          <cell r="I2127" t="str">
            <v>7644</v>
          </cell>
          <cell r="J2127" t="str">
            <v>Lubbock State Supported Living Center</v>
          </cell>
        </row>
        <row r="2128">
          <cell r="A2128" t="str">
            <v>10-049-LSS</v>
          </cell>
          <cell r="B2128" t="str">
            <v>DADS</v>
          </cell>
          <cell r="C2128" t="str">
            <v>Roof Repair Replacement</v>
          </cell>
          <cell r="D2128">
            <v>736.02</v>
          </cell>
          <cell r="E2128">
            <v>736.02</v>
          </cell>
          <cell r="F2128">
            <v>736.02</v>
          </cell>
          <cell r="G2128" t="str">
            <v>Legal</v>
          </cell>
          <cell r="H2128">
            <v>5</v>
          </cell>
          <cell r="I2128" t="str">
            <v>7644</v>
          </cell>
          <cell r="J2128" t="str">
            <v>Lubbock State Supported Living Center</v>
          </cell>
        </row>
        <row r="2129">
          <cell r="A2129" t="str">
            <v>10-049-LSS</v>
          </cell>
          <cell r="B2129" t="str">
            <v>DADS</v>
          </cell>
          <cell r="C2129" t="str">
            <v>Roof Repair Replacement</v>
          </cell>
          <cell r="D2129">
            <v>0</v>
          </cell>
          <cell r="E2129">
            <v>0</v>
          </cell>
          <cell r="F2129">
            <v>0</v>
          </cell>
          <cell r="G2129" t="str">
            <v>Agency Admin.</v>
          </cell>
          <cell r="H2129">
            <v>6</v>
          </cell>
          <cell r="I2129" t="str">
            <v>7644</v>
          </cell>
          <cell r="J2129" t="str">
            <v>Lubbock State Supported Living Center</v>
          </cell>
        </row>
        <row r="2130">
          <cell r="A2130" t="str">
            <v>10-049-LSS</v>
          </cell>
          <cell r="B2130" t="str">
            <v>DADS</v>
          </cell>
          <cell r="C2130" t="str">
            <v>Roof Repair Replacement</v>
          </cell>
          <cell r="D2130">
            <v>2588.4899999999998</v>
          </cell>
          <cell r="E2130">
            <v>2588.4899999999998</v>
          </cell>
          <cell r="F2130">
            <v>2588.4899999999998</v>
          </cell>
          <cell r="G2130" t="str">
            <v>Other</v>
          </cell>
          <cell r="H2130">
            <v>8</v>
          </cell>
          <cell r="I2130" t="str">
            <v>7644</v>
          </cell>
          <cell r="J2130" t="str">
            <v>Lubbock State Supported Living Center</v>
          </cell>
        </row>
        <row r="2131">
          <cell r="A2131" t="str">
            <v>10-049-LSS</v>
          </cell>
          <cell r="B2131" t="str">
            <v>DADS</v>
          </cell>
          <cell r="C2131" t="str">
            <v>Roof Repair Replacement</v>
          </cell>
          <cell r="D2131">
            <v>0</v>
          </cell>
          <cell r="E2131">
            <v>0</v>
          </cell>
          <cell r="F2131">
            <v>0</v>
          </cell>
          <cell r="G2131" t="str">
            <v>Contingency</v>
          </cell>
          <cell r="H2131">
            <v>9</v>
          </cell>
          <cell r="I2131" t="str">
            <v>7644</v>
          </cell>
          <cell r="J2131" t="str">
            <v>Lubbock State Supported Living Center</v>
          </cell>
        </row>
        <row r="2132">
          <cell r="A2132" t="str">
            <v>10-048-LSS</v>
          </cell>
          <cell r="B2132" t="str">
            <v>DADS</v>
          </cell>
          <cell r="C2132" t="str">
            <v>Install Ext. Bldg. Lighting .</v>
          </cell>
          <cell r="D2132">
            <v>56700</v>
          </cell>
          <cell r="E2132">
            <v>56700</v>
          </cell>
          <cell r="F2132">
            <v>56700</v>
          </cell>
          <cell r="G2132" t="str">
            <v>Construction</v>
          </cell>
          <cell r="H2132">
            <v>1</v>
          </cell>
          <cell r="I2132" t="str">
            <v>7644</v>
          </cell>
          <cell r="J2132" t="str">
            <v>Lubbock State Supported Living Center</v>
          </cell>
        </row>
        <row r="2133">
          <cell r="A2133" t="str">
            <v>10-048-LSS</v>
          </cell>
          <cell r="B2133" t="str">
            <v>DADS</v>
          </cell>
          <cell r="C2133" t="str">
            <v>Install Ext. Bldg. Lighting .</v>
          </cell>
          <cell r="D2133">
            <v>19762.79</v>
          </cell>
          <cell r="E2133">
            <v>19762.79</v>
          </cell>
          <cell r="F2133">
            <v>19762.79</v>
          </cell>
          <cell r="G2133" t="str">
            <v>Arch. &amp; Eng.</v>
          </cell>
          <cell r="H2133">
            <v>2</v>
          </cell>
          <cell r="I2133" t="str">
            <v>7644</v>
          </cell>
          <cell r="J2133" t="str">
            <v>Lubbock State Supported Living Center</v>
          </cell>
        </row>
        <row r="2134">
          <cell r="A2134" t="str">
            <v>10-048-LSS</v>
          </cell>
          <cell r="B2134" t="str">
            <v>DADS</v>
          </cell>
          <cell r="C2134" t="str">
            <v>Install Ext. Bldg. Lighting .</v>
          </cell>
          <cell r="D2134">
            <v>490.72</v>
          </cell>
          <cell r="E2134">
            <v>490.72</v>
          </cell>
          <cell r="F2134">
            <v>490.72</v>
          </cell>
          <cell r="G2134" t="str">
            <v>Legal</v>
          </cell>
          <cell r="H2134">
            <v>5</v>
          </cell>
          <cell r="I2134" t="str">
            <v>7644</v>
          </cell>
          <cell r="J2134" t="str">
            <v>Lubbock State Supported Living Center</v>
          </cell>
        </row>
        <row r="2135">
          <cell r="A2135" t="str">
            <v>10-048-LSS</v>
          </cell>
          <cell r="B2135" t="str">
            <v>DADS</v>
          </cell>
          <cell r="C2135" t="str">
            <v>Install Ext. Bldg. Lighting .</v>
          </cell>
          <cell r="D2135">
            <v>0</v>
          </cell>
          <cell r="E2135">
            <v>0</v>
          </cell>
          <cell r="F2135">
            <v>0</v>
          </cell>
          <cell r="G2135" t="str">
            <v>Agency Admin.</v>
          </cell>
          <cell r="H2135">
            <v>6</v>
          </cell>
          <cell r="I2135" t="str">
            <v>7644</v>
          </cell>
          <cell r="J2135" t="str">
            <v>Lubbock State Supported Living Center</v>
          </cell>
        </row>
        <row r="2136">
          <cell r="A2136" t="str">
            <v>10-048-LSS</v>
          </cell>
          <cell r="B2136" t="str">
            <v>DADS</v>
          </cell>
          <cell r="C2136" t="str">
            <v>Install Ext. Bldg. Lighting .</v>
          </cell>
          <cell r="D2136">
            <v>0</v>
          </cell>
          <cell r="E2136">
            <v>0</v>
          </cell>
          <cell r="F2136">
            <v>0</v>
          </cell>
          <cell r="G2136" t="str">
            <v>Other</v>
          </cell>
          <cell r="H2136">
            <v>8</v>
          </cell>
          <cell r="I2136" t="str">
            <v>7644</v>
          </cell>
          <cell r="J2136" t="str">
            <v>Lubbock State Supported Living Center</v>
          </cell>
        </row>
        <row r="2137">
          <cell r="A2137" t="str">
            <v>10-048-LSS</v>
          </cell>
          <cell r="B2137" t="str">
            <v>DADS</v>
          </cell>
          <cell r="C2137" t="str">
            <v>Install Ext. Bldg. Lighting .</v>
          </cell>
          <cell r="D2137">
            <v>0</v>
          </cell>
          <cell r="E2137">
            <v>0</v>
          </cell>
          <cell r="F2137">
            <v>0</v>
          </cell>
          <cell r="G2137" t="str">
            <v>Contingency</v>
          </cell>
          <cell r="H2137">
            <v>9</v>
          </cell>
          <cell r="I2137" t="str">
            <v>7644</v>
          </cell>
          <cell r="J2137" t="str">
            <v>Lubbock State Supported Living Center</v>
          </cell>
        </row>
        <row r="2138">
          <cell r="A2138" t="str">
            <v>10-047-LFS</v>
          </cell>
          <cell r="B2138" t="str">
            <v>DADS</v>
          </cell>
          <cell r="C2138" t="str">
            <v>Roof Repair Replacement</v>
          </cell>
          <cell r="D2138">
            <v>200936.68</v>
          </cell>
          <cell r="E2138">
            <v>200936.68</v>
          </cell>
          <cell r="F2138">
            <v>200936.68</v>
          </cell>
          <cell r="G2138" t="str">
            <v>Construction</v>
          </cell>
          <cell r="H2138">
            <v>1</v>
          </cell>
          <cell r="I2138" t="str">
            <v>7210</v>
          </cell>
          <cell r="J2138" t="str">
            <v>Lufkin State Supported Living Center</v>
          </cell>
        </row>
        <row r="2139">
          <cell r="A2139" t="str">
            <v>10-047-LFS</v>
          </cell>
          <cell r="B2139" t="str">
            <v>DADS</v>
          </cell>
          <cell r="C2139" t="str">
            <v>Roof Repair Replacement</v>
          </cell>
          <cell r="D2139">
            <v>0</v>
          </cell>
          <cell r="E2139">
            <v>0</v>
          </cell>
          <cell r="F2139">
            <v>0</v>
          </cell>
          <cell r="G2139" t="str">
            <v>Arch. &amp; Eng.</v>
          </cell>
          <cell r="H2139">
            <v>2</v>
          </cell>
          <cell r="I2139" t="str">
            <v>7210</v>
          </cell>
          <cell r="J2139" t="str">
            <v>Lufkin State Supported Living Center</v>
          </cell>
        </row>
        <row r="2140">
          <cell r="A2140" t="str">
            <v>10-047-LFS</v>
          </cell>
          <cell r="B2140" t="str">
            <v>DADS</v>
          </cell>
          <cell r="C2140" t="str">
            <v>Roof Repair Replacement</v>
          </cell>
          <cell r="D2140">
            <v>387.21</v>
          </cell>
          <cell r="E2140">
            <v>387.21</v>
          </cell>
          <cell r="F2140">
            <v>387.21</v>
          </cell>
          <cell r="G2140" t="str">
            <v>Other</v>
          </cell>
          <cell r="H2140">
            <v>8</v>
          </cell>
          <cell r="I2140" t="str">
            <v>7210</v>
          </cell>
          <cell r="J2140" t="str">
            <v>Lufkin State Supported Living Center</v>
          </cell>
        </row>
        <row r="2141">
          <cell r="A2141" t="str">
            <v>10-047-LFS</v>
          </cell>
          <cell r="B2141" t="str">
            <v>DADS</v>
          </cell>
          <cell r="C2141" t="str">
            <v>Roof Repair Replacement</v>
          </cell>
          <cell r="D2141">
            <v>58564.51</v>
          </cell>
          <cell r="E2141">
            <v>58564.51</v>
          </cell>
          <cell r="F2141">
            <v>58564.51</v>
          </cell>
          <cell r="G2141" t="str">
            <v>Agency Admin.</v>
          </cell>
          <cell r="H2141">
            <v>6</v>
          </cell>
          <cell r="I2141" t="str">
            <v>7620</v>
          </cell>
          <cell r="J2141" t="str">
            <v>Lufkin State Supported Living Center</v>
          </cell>
        </row>
        <row r="2142">
          <cell r="A2142" t="str">
            <v>10-047-LFS</v>
          </cell>
          <cell r="B2142" t="str">
            <v>DADS</v>
          </cell>
          <cell r="C2142" t="str">
            <v>Roof Repair Replacement</v>
          </cell>
          <cell r="D2142">
            <v>1092498.6399999999</v>
          </cell>
          <cell r="E2142">
            <v>1092498.6399999999</v>
          </cell>
          <cell r="F2142">
            <v>1092498.6399999999</v>
          </cell>
          <cell r="G2142" t="str">
            <v>Construction</v>
          </cell>
          <cell r="H2142">
            <v>1</v>
          </cell>
          <cell r="I2142" t="str">
            <v>7644</v>
          </cell>
          <cell r="J2142" t="str">
            <v>Lufkin State Supported Living Center</v>
          </cell>
        </row>
        <row r="2143">
          <cell r="A2143" t="str">
            <v>10-047-LFS</v>
          </cell>
          <cell r="B2143" t="str">
            <v>DADS</v>
          </cell>
          <cell r="C2143" t="str">
            <v>Roof Repair Replacement</v>
          </cell>
          <cell r="D2143">
            <v>100978.21</v>
          </cell>
          <cell r="E2143">
            <v>100978.21</v>
          </cell>
          <cell r="F2143">
            <v>100978.21</v>
          </cell>
          <cell r="G2143" t="str">
            <v>Arch. &amp; Eng.</v>
          </cell>
          <cell r="H2143">
            <v>2</v>
          </cell>
          <cell r="I2143" t="str">
            <v>7644</v>
          </cell>
          <cell r="J2143" t="str">
            <v>Lufkin State Supported Living Center</v>
          </cell>
        </row>
        <row r="2144">
          <cell r="A2144" t="str">
            <v>10-047-LFS</v>
          </cell>
          <cell r="B2144" t="str">
            <v>DADS</v>
          </cell>
          <cell r="C2144" t="str">
            <v>Roof Repair Replacement</v>
          </cell>
          <cell r="D2144">
            <v>1324.57</v>
          </cell>
          <cell r="E2144">
            <v>1324.57</v>
          </cell>
          <cell r="F2144">
            <v>1324.57</v>
          </cell>
          <cell r="G2144" t="str">
            <v>Legal</v>
          </cell>
          <cell r="H2144">
            <v>5</v>
          </cell>
          <cell r="I2144" t="str">
            <v>7644</v>
          </cell>
          <cell r="J2144" t="str">
            <v>Lufkin State Supported Living Center</v>
          </cell>
        </row>
        <row r="2145">
          <cell r="A2145" t="str">
            <v>10-047-LFS</v>
          </cell>
          <cell r="B2145" t="str">
            <v>DADS</v>
          </cell>
          <cell r="C2145" t="str">
            <v>Roof Repair Replacement</v>
          </cell>
          <cell r="D2145">
            <v>36870.730000000003</v>
          </cell>
          <cell r="E2145">
            <v>36870.730000000003</v>
          </cell>
          <cell r="F2145">
            <v>36870.730000000003</v>
          </cell>
          <cell r="G2145" t="str">
            <v>Agency Admin.</v>
          </cell>
          <cell r="H2145">
            <v>6</v>
          </cell>
          <cell r="I2145" t="str">
            <v>7644</v>
          </cell>
          <cell r="J2145" t="str">
            <v>Lufkin State Supported Living Center</v>
          </cell>
        </row>
        <row r="2146">
          <cell r="A2146" t="str">
            <v>10-047-LFS</v>
          </cell>
          <cell r="B2146" t="str">
            <v>DADS</v>
          </cell>
          <cell r="C2146" t="str">
            <v>Roof Repair Replacement</v>
          </cell>
          <cell r="D2146">
            <v>4314.8900000000003</v>
          </cell>
          <cell r="E2146">
            <v>4314.8900000000003</v>
          </cell>
          <cell r="F2146">
            <v>4314.8900000000003</v>
          </cell>
          <cell r="G2146" t="str">
            <v>Other</v>
          </cell>
          <cell r="H2146">
            <v>8</v>
          </cell>
          <cell r="I2146" t="str">
            <v>7644</v>
          </cell>
          <cell r="J2146" t="str">
            <v>Lufkin State Supported Living Center</v>
          </cell>
        </row>
        <row r="2147">
          <cell r="A2147" t="str">
            <v>10-047-LFS</v>
          </cell>
          <cell r="B2147" t="str">
            <v>DADS</v>
          </cell>
          <cell r="C2147" t="str">
            <v>Roof Repair Replacement</v>
          </cell>
          <cell r="D2147">
            <v>0</v>
          </cell>
          <cell r="E2147">
            <v>0</v>
          </cell>
          <cell r="F2147">
            <v>0</v>
          </cell>
          <cell r="G2147" t="str">
            <v>Contingency</v>
          </cell>
          <cell r="H2147">
            <v>9</v>
          </cell>
          <cell r="I2147" t="str">
            <v>7644</v>
          </cell>
          <cell r="J2147" t="str">
            <v>Lufkin State Supported Living Center</v>
          </cell>
        </row>
        <row r="2148">
          <cell r="A2148" t="str">
            <v>10-047-LFS</v>
          </cell>
          <cell r="B2148" t="str">
            <v>DADS</v>
          </cell>
          <cell r="C2148" t="str">
            <v>Roof Repair Replacement</v>
          </cell>
          <cell r="D2148">
            <v>0</v>
          </cell>
          <cell r="E2148">
            <v>0</v>
          </cell>
          <cell r="F2148">
            <v>0</v>
          </cell>
          <cell r="G2148" t="str">
            <v>Construction</v>
          </cell>
          <cell r="H2148">
            <v>1</v>
          </cell>
          <cell r="I2148" t="str">
            <v>GR50</v>
          </cell>
          <cell r="J2148" t="str">
            <v>Lufkin State Supported Living Center</v>
          </cell>
        </row>
        <row r="2149">
          <cell r="A2149" t="str">
            <v>10-047-LFS</v>
          </cell>
          <cell r="B2149" t="str">
            <v>DADS</v>
          </cell>
          <cell r="C2149" t="str">
            <v>Roof Repair Replacement</v>
          </cell>
          <cell r="D2149">
            <v>0</v>
          </cell>
          <cell r="E2149">
            <v>0</v>
          </cell>
          <cell r="F2149">
            <v>0</v>
          </cell>
          <cell r="G2149" t="str">
            <v>Arch. &amp; Eng.</v>
          </cell>
          <cell r="H2149">
            <v>2</v>
          </cell>
          <cell r="I2149" t="str">
            <v>GR50</v>
          </cell>
          <cell r="J2149" t="str">
            <v>Lufkin State Supported Living Center</v>
          </cell>
        </row>
        <row r="2150">
          <cell r="A2150" t="str">
            <v>10-046-LFS</v>
          </cell>
          <cell r="B2150" t="str">
            <v>DADS</v>
          </cell>
          <cell r="C2150" t="str">
            <v>Fire Alarm System Replacement</v>
          </cell>
          <cell r="D2150">
            <v>0</v>
          </cell>
          <cell r="E2150">
            <v>0</v>
          </cell>
          <cell r="F2150">
            <v>0</v>
          </cell>
          <cell r="G2150" t="str">
            <v>Arch. &amp; Eng.</v>
          </cell>
          <cell r="H2150">
            <v>2</v>
          </cell>
          <cell r="I2150" t="str">
            <v>7620</v>
          </cell>
          <cell r="J2150" t="str">
            <v>Lufkin State Supported Living Center</v>
          </cell>
        </row>
        <row r="2151">
          <cell r="A2151" t="str">
            <v>10-046-LFS</v>
          </cell>
          <cell r="B2151" t="str">
            <v>DADS</v>
          </cell>
          <cell r="C2151" t="str">
            <v>Fire Alarm System Replacement</v>
          </cell>
          <cell r="D2151">
            <v>20212.419999999998</v>
          </cell>
          <cell r="E2151">
            <v>20212.419999999998</v>
          </cell>
          <cell r="F2151">
            <v>20212.419999999998</v>
          </cell>
          <cell r="G2151" t="str">
            <v>Agency Admin.</v>
          </cell>
          <cell r="H2151">
            <v>6</v>
          </cell>
          <cell r="I2151" t="str">
            <v>7620</v>
          </cell>
          <cell r="J2151" t="str">
            <v>Lufkin State Supported Living Center</v>
          </cell>
        </row>
        <row r="2152">
          <cell r="A2152" t="str">
            <v>10-046-LFS</v>
          </cell>
          <cell r="B2152" t="str">
            <v>DADS</v>
          </cell>
          <cell r="C2152" t="str">
            <v>Fire Alarm System Replacement</v>
          </cell>
          <cell r="D2152">
            <v>1134651.45</v>
          </cell>
          <cell r="E2152">
            <v>1134651.45</v>
          </cell>
          <cell r="F2152">
            <v>1134651.45</v>
          </cell>
          <cell r="G2152" t="str">
            <v>Construction</v>
          </cell>
          <cell r="H2152">
            <v>1</v>
          </cell>
          <cell r="I2152" t="str">
            <v>7644</v>
          </cell>
          <cell r="J2152" t="str">
            <v>Lufkin State Supported Living Center</v>
          </cell>
        </row>
        <row r="2153">
          <cell r="A2153" t="str">
            <v>10-046-LFS</v>
          </cell>
          <cell r="B2153" t="str">
            <v>DADS</v>
          </cell>
          <cell r="C2153" t="str">
            <v>Fire Alarm System Replacement</v>
          </cell>
          <cell r="D2153">
            <v>76941.61</v>
          </cell>
          <cell r="E2153">
            <v>76941.61</v>
          </cell>
          <cell r="F2153">
            <v>76941.61</v>
          </cell>
          <cell r="G2153" t="str">
            <v>Arch. &amp; Eng.</v>
          </cell>
          <cell r="H2153">
            <v>2</v>
          </cell>
          <cell r="I2153" t="str">
            <v>7644</v>
          </cell>
          <cell r="J2153" t="str">
            <v>Lufkin State Supported Living Center</v>
          </cell>
        </row>
        <row r="2154">
          <cell r="A2154" t="str">
            <v>10-046-LFS</v>
          </cell>
          <cell r="B2154" t="str">
            <v>DADS</v>
          </cell>
          <cell r="C2154" t="str">
            <v>Fire Alarm System Replacement</v>
          </cell>
          <cell r="D2154">
            <v>3821.56</v>
          </cell>
          <cell r="E2154">
            <v>3821.56</v>
          </cell>
          <cell r="F2154">
            <v>3821.56</v>
          </cell>
          <cell r="G2154" t="str">
            <v>Legal</v>
          </cell>
          <cell r="H2154">
            <v>5</v>
          </cell>
          <cell r="I2154" t="str">
            <v>7644</v>
          </cell>
          <cell r="J2154" t="str">
            <v>Lufkin State Supported Living Center</v>
          </cell>
        </row>
        <row r="2155">
          <cell r="A2155" t="str">
            <v>10-046-LFS</v>
          </cell>
          <cell r="B2155" t="str">
            <v>DADS</v>
          </cell>
          <cell r="C2155" t="str">
            <v>Fire Alarm System Replacement</v>
          </cell>
          <cell r="D2155">
            <v>114687.27</v>
          </cell>
          <cell r="E2155">
            <v>114687.27</v>
          </cell>
          <cell r="F2155">
            <v>114687.27</v>
          </cell>
          <cell r="G2155" t="str">
            <v>Agency Admin.</v>
          </cell>
          <cell r="H2155">
            <v>6</v>
          </cell>
          <cell r="I2155" t="str">
            <v>7644</v>
          </cell>
          <cell r="J2155" t="str">
            <v>Lufkin State Supported Living Center</v>
          </cell>
        </row>
        <row r="2156">
          <cell r="A2156" t="str">
            <v>10-046-LFS</v>
          </cell>
          <cell r="B2156" t="str">
            <v>DADS</v>
          </cell>
          <cell r="C2156" t="str">
            <v>Fire Alarm System Replacement</v>
          </cell>
          <cell r="D2156">
            <v>37127.5</v>
          </cell>
          <cell r="E2156">
            <v>37127.5</v>
          </cell>
          <cell r="F2156">
            <v>37127.5</v>
          </cell>
          <cell r="G2156" t="str">
            <v>Other</v>
          </cell>
          <cell r="H2156">
            <v>8</v>
          </cell>
          <cell r="I2156" t="str">
            <v>7644</v>
          </cell>
          <cell r="J2156" t="str">
            <v>Lufkin State Supported Living Center</v>
          </cell>
        </row>
        <row r="2157">
          <cell r="A2157" t="str">
            <v>10-046-LFS</v>
          </cell>
          <cell r="B2157" t="str">
            <v>DADS</v>
          </cell>
          <cell r="C2157" t="str">
            <v>Fire Alarm System Replacement</v>
          </cell>
          <cell r="D2157">
            <v>0</v>
          </cell>
          <cell r="E2157">
            <v>0</v>
          </cell>
          <cell r="F2157">
            <v>0</v>
          </cell>
          <cell r="G2157" t="str">
            <v>Contingency</v>
          </cell>
          <cell r="H2157">
            <v>9</v>
          </cell>
          <cell r="I2157" t="str">
            <v>7644</v>
          </cell>
          <cell r="J2157" t="str">
            <v>Lufkin State Supported Living Center</v>
          </cell>
        </row>
        <row r="2158">
          <cell r="A2158" t="str">
            <v>10-045-ESC</v>
          </cell>
          <cell r="B2158" t="str">
            <v>DADS</v>
          </cell>
          <cell r="C2158" t="str">
            <v>Roof Repair Replacement</v>
          </cell>
          <cell r="D2158">
            <v>32245</v>
          </cell>
          <cell r="E2158">
            <v>32245</v>
          </cell>
          <cell r="F2158">
            <v>32245</v>
          </cell>
          <cell r="G2158" t="str">
            <v>Construction</v>
          </cell>
          <cell r="H2158">
            <v>1</v>
          </cell>
          <cell r="I2158" t="str">
            <v>7620</v>
          </cell>
          <cell r="J2158" t="str">
            <v>El Paso State Supported Living Center</v>
          </cell>
        </row>
        <row r="2159">
          <cell r="A2159" t="str">
            <v>10-045-ESC</v>
          </cell>
          <cell r="B2159" t="str">
            <v>DADS</v>
          </cell>
          <cell r="C2159" t="str">
            <v>Roof Repair Replacement</v>
          </cell>
          <cell r="D2159">
            <v>159154.64000000001</v>
          </cell>
          <cell r="E2159">
            <v>159154.64000000001</v>
          </cell>
          <cell r="F2159">
            <v>159154.64000000001</v>
          </cell>
          <cell r="G2159" t="str">
            <v>Construction</v>
          </cell>
          <cell r="H2159">
            <v>1</v>
          </cell>
          <cell r="I2159" t="str">
            <v>7644</v>
          </cell>
          <cell r="J2159" t="str">
            <v>El Paso State Supported Living Center</v>
          </cell>
        </row>
        <row r="2160">
          <cell r="A2160" t="str">
            <v>10-045-ESC</v>
          </cell>
          <cell r="B2160" t="str">
            <v>DADS</v>
          </cell>
          <cell r="C2160" t="str">
            <v>Roof Repair Replacement</v>
          </cell>
          <cell r="D2160">
            <v>21053.96</v>
          </cell>
          <cell r="E2160">
            <v>21053.96</v>
          </cell>
          <cell r="F2160">
            <v>21053.96</v>
          </cell>
          <cell r="G2160" t="str">
            <v>Arch. &amp; Eng.</v>
          </cell>
          <cell r="H2160">
            <v>2</v>
          </cell>
          <cell r="I2160" t="str">
            <v>7644</v>
          </cell>
          <cell r="J2160" t="str">
            <v>El Paso State Supported Living Center</v>
          </cell>
        </row>
        <row r="2161">
          <cell r="A2161" t="str">
            <v>10-045-ESC</v>
          </cell>
          <cell r="B2161" t="str">
            <v>DADS</v>
          </cell>
          <cell r="C2161" t="str">
            <v>Roof Repair Replacement</v>
          </cell>
          <cell r="D2161">
            <v>728.69</v>
          </cell>
          <cell r="E2161">
            <v>728.69</v>
          </cell>
          <cell r="F2161">
            <v>728.69</v>
          </cell>
          <cell r="G2161" t="str">
            <v>Legal</v>
          </cell>
          <cell r="H2161">
            <v>5</v>
          </cell>
          <cell r="I2161" t="str">
            <v>7644</v>
          </cell>
          <cell r="J2161" t="str">
            <v>El Paso State Supported Living Center</v>
          </cell>
        </row>
        <row r="2162">
          <cell r="A2162" t="str">
            <v>10-045-ESC</v>
          </cell>
          <cell r="B2162" t="str">
            <v>DADS</v>
          </cell>
          <cell r="C2162" t="str">
            <v>Roof Repair Replacement</v>
          </cell>
          <cell r="D2162">
            <v>0</v>
          </cell>
          <cell r="E2162">
            <v>0</v>
          </cell>
          <cell r="F2162">
            <v>0</v>
          </cell>
          <cell r="G2162" t="str">
            <v>Agency Admin.</v>
          </cell>
          <cell r="H2162">
            <v>6</v>
          </cell>
          <cell r="I2162" t="str">
            <v>7644</v>
          </cell>
          <cell r="J2162" t="str">
            <v>El Paso State Supported Living Center</v>
          </cell>
        </row>
        <row r="2163">
          <cell r="A2163" t="str">
            <v>10-045-ESC</v>
          </cell>
          <cell r="B2163" t="str">
            <v>DADS</v>
          </cell>
          <cell r="C2163" t="str">
            <v>Roof Repair Replacement</v>
          </cell>
          <cell r="D2163">
            <v>5274.76</v>
          </cell>
          <cell r="E2163">
            <v>5274.76</v>
          </cell>
          <cell r="F2163">
            <v>5274.76</v>
          </cell>
          <cell r="G2163" t="str">
            <v>Other</v>
          </cell>
          <cell r="H2163">
            <v>8</v>
          </cell>
          <cell r="I2163" t="str">
            <v>7644</v>
          </cell>
          <cell r="J2163" t="str">
            <v>El Paso State Supported Living Center</v>
          </cell>
        </row>
        <row r="2164">
          <cell r="A2164" t="str">
            <v>10-045-ESC</v>
          </cell>
          <cell r="B2164" t="str">
            <v>DADS</v>
          </cell>
          <cell r="C2164" t="str">
            <v>Roof Repair Replacement</v>
          </cell>
          <cell r="D2164">
            <v>0</v>
          </cell>
          <cell r="E2164">
            <v>0</v>
          </cell>
          <cell r="F2164">
            <v>0</v>
          </cell>
          <cell r="G2164" t="str">
            <v>Contingency</v>
          </cell>
          <cell r="H2164">
            <v>9</v>
          </cell>
          <cell r="I2164" t="str">
            <v>7644</v>
          </cell>
          <cell r="J2164" t="str">
            <v>El Paso State Supported Living Center</v>
          </cell>
        </row>
        <row r="2165">
          <cell r="A2165" t="str">
            <v>10-044-ESC</v>
          </cell>
          <cell r="B2165" t="str">
            <v>DADS</v>
          </cell>
          <cell r="C2165" t="str">
            <v>Install Fire Sprinkler System</v>
          </cell>
          <cell r="D2165">
            <v>94716</v>
          </cell>
          <cell r="E2165">
            <v>94716</v>
          </cell>
          <cell r="F2165">
            <v>94716</v>
          </cell>
          <cell r="G2165" t="str">
            <v>Construction</v>
          </cell>
          <cell r="H2165">
            <v>1</v>
          </cell>
          <cell r="I2165" t="str">
            <v>7620</v>
          </cell>
          <cell r="J2165" t="str">
            <v>El Paso State Supported Living Center</v>
          </cell>
        </row>
        <row r="2166">
          <cell r="A2166" t="str">
            <v>10-044-ESC</v>
          </cell>
          <cell r="B2166" t="str">
            <v>DADS</v>
          </cell>
          <cell r="C2166" t="str">
            <v>Install Fire Sprinkler System</v>
          </cell>
          <cell r="D2166">
            <v>674.83</v>
          </cell>
          <cell r="E2166">
            <v>674.83</v>
          </cell>
          <cell r="F2166">
            <v>674.83</v>
          </cell>
          <cell r="G2166" t="str">
            <v>Arch. &amp; Eng.</v>
          </cell>
          <cell r="H2166">
            <v>2</v>
          </cell>
          <cell r="I2166" t="str">
            <v>7620</v>
          </cell>
          <cell r="J2166" t="str">
            <v>El Paso State Supported Living Center</v>
          </cell>
        </row>
        <row r="2167">
          <cell r="A2167" t="str">
            <v>10-044-ESC</v>
          </cell>
          <cell r="B2167" t="str">
            <v>DADS</v>
          </cell>
          <cell r="C2167" t="str">
            <v>Install Fire Sprinkler System</v>
          </cell>
          <cell r="D2167">
            <v>6208.11</v>
          </cell>
          <cell r="E2167">
            <v>6208.11</v>
          </cell>
          <cell r="F2167">
            <v>6208.11</v>
          </cell>
          <cell r="G2167" t="str">
            <v>Agency Admin.</v>
          </cell>
          <cell r="H2167">
            <v>6</v>
          </cell>
          <cell r="I2167" t="str">
            <v>7620</v>
          </cell>
          <cell r="J2167" t="str">
            <v>El Paso State Supported Living Center</v>
          </cell>
        </row>
        <row r="2168">
          <cell r="A2168" t="str">
            <v>10-044-ESC</v>
          </cell>
          <cell r="B2168" t="str">
            <v>DADS</v>
          </cell>
          <cell r="C2168" t="str">
            <v>Install Fire Sprinkler System</v>
          </cell>
          <cell r="D2168">
            <v>0</v>
          </cell>
          <cell r="E2168">
            <v>0</v>
          </cell>
          <cell r="F2168">
            <v>0</v>
          </cell>
          <cell r="G2168" t="str">
            <v>Construction</v>
          </cell>
          <cell r="H2168">
            <v>1</v>
          </cell>
          <cell r="I2168" t="str">
            <v>7644</v>
          </cell>
          <cell r="J2168" t="str">
            <v>El Paso State Supported Living Center</v>
          </cell>
        </row>
        <row r="2169">
          <cell r="A2169" t="str">
            <v>10-044-ESC</v>
          </cell>
          <cell r="B2169" t="str">
            <v>DADS</v>
          </cell>
          <cell r="C2169" t="str">
            <v>Install Fire Sprinkler System</v>
          </cell>
          <cell r="D2169">
            <v>15657.78</v>
          </cell>
          <cell r="E2169">
            <v>15657.78</v>
          </cell>
          <cell r="F2169">
            <v>15657.78</v>
          </cell>
          <cell r="G2169" t="str">
            <v>Arch. &amp; Eng.</v>
          </cell>
          <cell r="H2169">
            <v>2</v>
          </cell>
          <cell r="I2169" t="str">
            <v>7644</v>
          </cell>
          <cell r="J2169" t="str">
            <v>El Paso State Supported Living Center</v>
          </cell>
        </row>
        <row r="2170">
          <cell r="A2170" t="str">
            <v>10-044-ESC</v>
          </cell>
          <cell r="B2170" t="str">
            <v>DADS</v>
          </cell>
          <cell r="C2170" t="str">
            <v>Install Fire Sprinkler System</v>
          </cell>
          <cell r="D2170">
            <v>821.61</v>
          </cell>
          <cell r="E2170">
            <v>821.61</v>
          </cell>
          <cell r="F2170">
            <v>821.61</v>
          </cell>
          <cell r="G2170" t="str">
            <v>Legal</v>
          </cell>
          <cell r="H2170">
            <v>5</v>
          </cell>
          <cell r="I2170" t="str">
            <v>7644</v>
          </cell>
          <cell r="J2170" t="str">
            <v>El Paso State Supported Living Center</v>
          </cell>
        </row>
        <row r="2171">
          <cell r="A2171" t="str">
            <v>10-044-ESC</v>
          </cell>
          <cell r="B2171" t="str">
            <v>DADS</v>
          </cell>
          <cell r="C2171" t="str">
            <v>Install Fire Sprinkler System</v>
          </cell>
          <cell r="D2171">
            <v>0</v>
          </cell>
          <cell r="E2171">
            <v>0</v>
          </cell>
          <cell r="F2171">
            <v>0</v>
          </cell>
          <cell r="G2171" t="str">
            <v>Agency Admin.</v>
          </cell>
          <cell r="H2171">
            <v>6</v>
          </cell>
          <cell r="I2171" t="str">
            <v>7644</v>
          </cell>
          <cell r="J2171" t="str">
            <v>El Paso State Supported Living Center</v>
          </cell>
        </row>
        <row r="2172">
          <cell r="A2172" t="str">
            <v>10-044-ESC</v>
          </cell>
          <cell r="B2172" t="str">
            <v>DADS</v>
          </cell>
          <cell r="C2172" t="str">
            <v>Install Fire Sprinkler System</v>
          </cell>
          <cell r="D2172">
            <v>0</v>
          </cell>
          <cell r="E2172">
            <v>0</v>
          </cell>
          <cell r="F2172">
            <v>0</v>
          </cell>
          <cell r="G2172" t="str">
            <v>Contingency</v>
          </cell>
          <cell r="H2172">
            <v>9</v>
          </cell>
          <cell r="I2172" t="str">
            <v>7644</v>
          </cell>
          <cell r="J2172" t="str">
            <v>El Paso State Supported Living Center</v>
          </cell>
        </row>
        <row r="2173">
          <cell r="A2173" t="str">
            <v>10-044-ESC</v>
          </cell>
          <cell r="B2173" t="str">
            <v>DADS</v>
          </cell>
          <cell r="C2173" t="str">
            <v>Install Fire Sprinkler System</v>
          </cell>
          <cell r="D2173">
            <v>0</v>
          </cell>
          <cell r="E2173">
            <v>0</v>
          </cell>
          <cell r="F2173">
            <v>0</v>
          </cell>
          <cell r="G2173" t="str">
            <v>Construction</v>
          </cell>
          <cell r="H2173">
            <v>1</v>
          </cell>
          <cell r="I2173" t="str">
            <v>7658</v>
          </cell>
          <cell r="J2173" t="str">
            <v>El Paso State Supported Living Center</v>
          </cell>
        </row>
        <row r="2174">
          <cell r="A2174" t="str">
            <v>10-043-DSS</v>
          </cell>
          <cell r="B2174" t="str">
            <v>DADS</v>
          </cell>
          <cell r="C2174" t="str">
            <v>Roof Repair Replacement</v>
          </cell>
          <cell r="D2174">
            <v>137202.38</v>
          </cell>
          <cell r="E2174">
            <v>137202.38</v>
          </cell>
          <cell r="F2174">
            <v>137202.38</v>
          </cell>
          <cell r="G2174" t="str">
            <v>Construction</v>
          </cell>
          <cell r="H2174">
            <v>1</v>
          </cell>
          <cell r="I2174" t="str">
            <v>7210</v>
          </cell>
          <cell r="J2174" t="str">
            <v>Denton State Supported Living Center</v>
          </cell>
        </row>
        <row r="2175">
          <cell r="A2175" t="str">
            <v>10-043-DSS</v>
          </cell>
          <cell r="B2175" t="str">
            <v>DADS</v>
          </cell>
          <cell r="C2175" t="str">
            <v>Roof Repair Replacement</v>
          </cell>
          <cell r="D2175">
            <v>105506.36</v>
          </cell>
          <cell r="E2175">
            <v>105506.36</v>
          </cell>
          <cell r="F2175">
            <v>105506.36</v>
          </cell>
          <cell r="G2175" t="str">
            <v>Arch. &amp; Eng.</v>
          </cell>
          <cell r="H2175">
            <v>2</v>
          </cell>
          <cell r="I2175" t="str">
            <v>7210</v>
          </cell>
          <cell r="J2175" t="str">
            <v>Denton State Supported Living Center</v>
          </cell>
        </row>
        <row r="2176">
          <cell r="A2176" t="str">
            <v>10-043-DSS</v>
          </cell>
          <cell r="B2176" t="str">
            <v>DADS</v>
          </cell>
          <cell r="C2176" t="str">
            <v>Roof Repair Replacement</v>
          </cell>
          <cell r="D2176">
            <v>0</v>
          </cell>
          <cell r="E2176">
            <v>0</v>
          </cell>
          <cell r="F2176">
            <v>0</v>
          </cell>
          <cell r="G2176" t="str">
            <v>Agency Admin.</v>
          </cell>
          <cell r="H2176">
            <v>6</v>
          </cell>
          <cell r="I2176" t="str">
            <v>7210</v>
          </cell>
          <cell r="J2176" t="str">
            <v>Denton State Supported Living Center</v>
          </cell>
        </row>
        <row r="2177">
          <cell r="A2177" t="str">
            <v>10-043-DSS</v>
          </cell>
          <cell r="B2177" t="str">
            <v>DADS</v>
          </cell>
          <cell r="C2177" t="str">
            <v>Roof Repair Replacement</v>
          </cell>
          <cell r="D2177">
            <v>10304.709999999999</v>
          </cell>
          <cell r="E2177">
            <v>10304.709999999999</v>
          </cell>
          <cell r="F2177">
            <v>10304.709999999999</v>
          </cell>
          <cell r="G2177" t="str">
            <v>Other</v>
          </cell>
          <cell r="H2177">
            <v>8</v>
          </cell>
          <cell r="I2177" t="str">
            <v>7210</v>
          </cell>
          <cell r="J2177" t="str">
            <v>Denton State Supported Living Center</v>
          </cell>
        </row>
        <row r="2178">
          <cell r="A2178" t="str">
            <v>10-043-DSS</v>
          </cell>
          <cell r="B2178" t="str">
            <v>DADS</v>
          </cell>
          <cell r="C2178" t="str">
            <v>Roof Repair Replacement</v>
          </cell>
          <cell r="D2178">
            <v>0</v>
          </cell>
          <cell r="E2178">
            <v>0</v>
          </cell>
          <cell r="F2178">
            <v>0</v>
          </cell>
          <cell r="G2178" t="str">
            <v>Construction</v>
          </cell>
          <cell r="H2178">
            <v>1</v>
          </cell>
          <cell r="I2178" t="str">
            <v>7631</v>
          </cell>
          <cell r="J2178" t="str">
            <v>Denton State Supported Living Center</v>
          </cell>
        </row>
        <row r="2179">
          <cell r="A2179" t="str">
            <v>10-043-DSS</v>
          </cell>
          <cell r="B2179" t="str">
            <v>DADS</v>
          </cell>
          <cell r="C2179" t="str">
            <v>Roof Repair Replacement</v>
          </cell>
          <cell r="D2179">
            <v>90935.22</v>
          </cell>
          <cell r="E2179">
            <v>90935.22</v>
          </cell>
          <cell r="F2179">
            <v>90935.22</v>
          </cell>
          <cell r="G2179" t="str">
            <v>Arch. &amp; Eng.</v>
          </cell>
          <cell r="H2179">
            <v>2</v>
          </cell>
          <cell r="I2179" t="str">
            <v>7631</v>
          </cell>
          <cell r="J2179" t="str">
            <v>Denton State Supported Living Center</v>
          </cell>
        </row>
        <row r="2180">
          <cell r="A2180" t="str">
            <v>10-043-DSS</v>
          </cell>
          <cell r="B2180" t="str">
            <v>DADS</v>
          </cell>
          <cell r="C2180" t="str">
            <v>Roof Repair Replacement</v>
          </cell>
          <cell r="D2180">
            <v>7.15</v>
          </cell>
          <cell r="E2180">
            <v>7.15</v>
          </cell>
          <cell r="F2180">
            <v>7.15</v>
          </cell>
          <cell r="G2180" t="str">
            <v>Legal</v>
          </cell>
          <cell r="H2180">
            <v>5</v>
          </cell>
          <cell r="I2180" t="str">
            <v>7631</v>
          </cell>
          <cell r="J2180" t="str">
            <v>Denton State Supported Living Center</v>
          </cell>
        </row>
        <row r="2181">
          <cell r="A2181" t="str">
            <v>10-043-DSS</v>
          </cell>
          <cell r="B2181" t="str">
            <v>DADS</v>
          </cell>
          <cell r="C2181" t="str">
            <v>Roof Repair Replacement</v>
          </cell>
          <cell r="D2181">
            <v>1894490</v>
          </cell>
          <cell r="E2181">
            <v>1894490</v>
          </cell>
          <cell r="F2181">
            <v>1894490</v>
          </cell>
          <cell r="G2181" t="str">
            <v>Construction</v>
          </cell>
          <cell r="H2181">
            <v>1</v>
          </cell>
          <cell r="I2181" t="str">
            <v>7644</v>
          </cell>
          <cell r="J2181" t="str">
            <v>Denton State Supported Living Center</v>
          </cell>
        </row>
        <row r="2182">
          <cell r="A2182" t="str">
            <v>10-043-DSS</v>
          </cell>
          <cell r="B2182" t="str">
            <v>DADS</v>
          </cell>
          <cell r="C2182" t="str">
            <v>Roof Repair Replacement</v>
          </cell>
          <cell r="D2182">
            <v>0</v>
          </cell>
          <cell r="E2182">
            <v>0</v>
          </cell>
          <cell r="F2182">
            <v>0</v>
          </cell>
          <cell r="G2182" t="str">
            <v>Arch. &amp; Eng.</v>
          </cell>
          <cell r="H2182">
            <v>2</v>
          </cell>
          <cell r="I2182" t="str">
            <v>7644</v>
          </cell>
          <cell r="J2182" t="str">
            <v>Denton State Supported Living Center</v>
          </cell>
        </row>
        <row r="2183">
          <cell r="A2183" t="str">
            <v>10-043-DSS</v>
          </cell>
          <cell r="B2183" t="str">
            <v>DADS</v>
          </cell>
          <cell r="C2183" t="str">
            <v>Roof Repair Replacement</v>
          </cell>
          <cell r="D2183">
            <v>1440.04</v>
          </cell>
          <cell r="E2183">
            <v>1440.04</v>
          </cell>
          <cell r="F2183">
            <v>1440.04</v>
          </cell>
          <cell r="G2183" t="str">
            <v>Legal</v>
          </cell>
          <cell r="H2183">
            <v>5</v>
          </cell>
          <cell r="I2183" t="str">
            <v>7644</v>
          </cell>
          <cell r="J2183" t="str">
            <v>Denton State Supported Living Center</v>
          </cell>
        </row>
        <row r="2184">
          <cell r="A2184" t="str">
            <v>10-043-DSS</v>
          </cell>
          <cell r="B2184" t="str">
            <v>DADS</v>
          </cell>
          <cell r="C2184" t="str">
            <v>Roof Repair Replacement</v>
          </cell>
          <cell r="D2184">
            <v>22231.46</v>
          </cell>
          <cell r="E2184">
            <v>22231.46</v>
          </cell>
          <cell r="F2184">
            <v>22231.46</v>
          </cell>
          <cell r="G2184" t="str">
            <v>Agency Admin.</v>
          </cell>
          <cell r="H2184">
            <v>6</v>
          </cell>
          <cell r="I2184" t="str">
            <v>7644</v>
          </cell>
          <cell r="J2184" t="str">
            <v>Denton State Supported Living Center</v>
          </cell>
        </row>
        <row r="2185">
          <cell r="A2185" t="str">
            <v>10-043-DSS</v>
          </cell>
          <cell r="B2185" t="str">
            <v>DADS</v>
          </cell>
          <cell r="C2185" t="str">
            <v>Roof Repair Replacement</v>
          </cell>
          <cell r="D2185">
            <v>4894.42</v>
          </cell>
          <cell r="E2185">
            <v>4894.42</v>
          </cell>
          <cell r="F2185">
            <v>4894.42</v>
          </cell>
          <cell r="G2185" t="str">
            <v>Other</v>
          </cell>
          <cell r="H2185">
            <v>8</v>
          </cell>
          <cell r="I2185" t="str">
            <v>7644</v>
          </cell>
          <cell r="J2185" t="str">
            <v>Denton State Supported Living Center</v>
          </cell>
        </row>
        <row r="2186">
          <cell r="A2186" t="str">
            <v>10-043-DSS</v>
          </cell>
          <cell r="B2186" t="str">
            <v>DADS</v>
          </cell>
          <cell r="C2186" t="str">
            <v>Roof Repair Replacement</v>
          </cell>
          <cell r="D2186">
            <v>0</v>
          </cell>
          <cell r="E2186">
            <v>0</v>
          </cell>
          <cell r="F2186">
            <v>0</v>
          </cell>
          <cell r="G2186" t="str">
            <v>Contingency</v>
          </cell>
          <cell r="H2186">
            <v>9</v>
          </cell>
          <cell r="I2186" t="str">
            <v>7644</v>
          </cell>
          <cell r="J2186" t="str">
            <v>Denton State Supported Living Center</v>
          </cell>
        </row>
        <row r="2187">
          <cell r="A2187" t="str">
            <v>10-043-DSS</v>
          </cell>
          <cell r="B2187" t="str">
            <v>DADS</v>
          </cell>
          <cell r="C2187" t="str">
            <v>Roof Repair Replacement</v>
          </cell>
          <cell r="D2187">
            <v>63195.98</v>
          </cell>
          <cell r="E2187">
            <v>63195.98</v>
          </cell>
          <cell r="F2187">
            <v>63195.98</v>
          </cell>
          <cell r="G2187" t="str">
            <v>Construction</v>
          </cell>
          <cell r="H2187">
            <v>1</v>
          </cell>
          <cell r="I2187" t="str">
            <v>GR50</v>
          </cell>
          <cell r="J2187" t="str">
            <v>Denton State Supported Living Center</v>
          </cell>
        </row>
        <row r="2188">
          <cell r="A2188" t="str">
            <v>10-043-DSS</v>
          </cell>
          <cell r="B2188" t="str">
            <v>DADS</v>
          </cell>
          <cell r="C2188" t="str">
            <v>Roof Repair Replacement</v>
          </cell>
          <cell r="D2188">
            <v>57</v>
          </cell>
          <cell r="E2188">
            <v>57</v>
          </cell>
          <cell r="F2188">
            <v>57</v>
          </cell>
          <cell r="G2188" t="str">
            <v>Legal</v>
          </cell>
          <cell r="H2188">
            <v>5</v>
          </cell>
          <cell r="I2188" t="str">
            <v>GR50</v>
          </cell>
          <cell r="J2188" t="str">
            <v>Denton State Supported Living Center</v>
          </cell>
        </row>
        <row r="2189">
          <cell r="A2189" t="str">
            <v>10-043-DSS</v>
          </cell>
          <cell r="B2189" t="str">
            <v>DADS</v>
          </cell>
          <cell r="C2189" t="str">
            <v>Roof Repair Replacement</v>
          </cell>
          <cell r="D2189">
            <v>147521.62</v>
          </cell>
          <cell r="E2189">
            <v>147521.62</v>
          </cell>
          <cell r="F2189">
            <v>147521.62</v>
          </cell>
          <cell r="G2189" t="str">
            <v>Agency Admin.</v>
          </cell>
          <cell r="H2189">
            <v>6</v>
          </cell>
          <cell r="I2189" t="str">
            <v>GR50</v>
          </cell>
          <cell r="J2189" t="str">
            <v>Denton State Supported Living Center</v>
          </cell>
        </row>
        <row r="2190">
          <cell r="A2190" t="str">
            <v>10-043-DSS</v>
          </cell>
          <cell r="B2190" t="str">
            <v>DADS</v>
          </cell>
          <cell r="C2190" t="str">
            <v>Roof Repair Replacement</v>
          </cell>
          <cell r="D2190">
            <v>4088.75</v>
          </cell>
          <cell r="E2190">
            <v>4088.75</v>
          </cell>
          <cell r="F2190">
            <v>4088.75</v>
          </cell>
          <cell r="G2190" t="str">
            <v>Other</v>
          </cell>
          <cell r="H2190">
            <v>8</v>
          </cell>
          <cell r="I2190" t="str">
            <v>GR50</v>
          </cell>
          <cell r="J2190" t="str">
            <v>Denton State Supported Living Center</v>
          </cell>
        </row>
        <row r="2191">
          <cell r="A2191" t="str">
            <v>10-042-DSS</v>
          </cell>
          <cell r="B2191" t="str">
            <v>DADS</v>
          </cell>
          <cell r="C2191" t="str">
            <v>Fire Alarm System Replacement and Sprinkler Additons</v>
          </cell>
          <cell r="D2191">
            <v>566250</v>
          </cell>
          <cell r="E2191">
            <v>566250</v>
          </cell>
          <cell r="F2191">
            <v>566250</v>
          </cell>
          <cell r="G2191" t="str">
            <v>Construction</v>
          </cell>
          <cell r="H2191">
            <v>1</v>
          </cell>
          <cell r="I2191" t="str">
            <v>7644</v>
          </cell>
          <cell r="J2191" t="str">
            <v>Denton State Supported Living Center</v>
          </cell>
        </row>
        <row r="2192">
          <cell r="A2192" t="str">
            <v>10-042-DSS</v>
          </cell>
          <cell r="B2192" t="str">
            <v>DADS</v>
          </cell>
          <cell r="C2192" t="str">
            <v>Fire Alarm System Replacement and Sprinkler Additons</v>
          </cell>
          <cell r="D2192">
            <v>62287.5</v>
          </cell>
          <cell r="E2192">
            <v>62287.5</v>
          </cell>
          <cell r="F2192">
            <v>62287.5</v>
          </cell>
          <cell r="G2192" t="str">
            <v>Arch. &amp; Eng.</v>
          </cell>
          <cell r="H2192">
            <v>2</v>
          </cell>
          <cell r="I2192" t="str">
            <v>7644</v>
          </cell>
          <cell r="J2192" t="str">
            <v>Denton State Supported Living Center</v>
          </cell>
        </row>
        <row r="2193">
          <cell r="A2193" t="str">
            <v>10-042-DSS</v>
          </cell>
          <cell r="B2193" t="str">
            <v>DADS</v>
          </cell>
          <cell r="C2193" t="str">
            <v>Fire Alarm System Replacement and Sprinkler Additons</v>
          </cell>
          <cell r="D2193">
            <v>2200.66</v>
          </cell>
          <cell r="E2193">
            <v>2200.66</v>
          </cell>
          <cell r="F2193">
            <v>2200.66</v>
          </cell>
          <cell r="G2193" t="str">
            <v>Legal</v>
          </cell>
          <cell r="H2193">
            <v>5</v>
          </cell>
          <cell r="I2193" t="str">
            <v>7644</v>
          </cell>
          <cell r="J2193" t="str">
            <v>Denton State Supported Living Center</v>
          </cell>
        </row>
        <row r="2194">
          <cell r="A2194" t="str">
            <v>10-042-DSS</v>
          </cell>
          <cell r="B2194" t="str">
            <v>DADS</v>
          </cell>
          <cell r="C2194" t="str">
            <v>Fire Alarm System Replacement and Sprinkler Additons</v>
          </cell>
          <cell r="D2194">
            <v>0</v>
          </cell>
          <cell r="E2194">
            <v>0</v>
          </cell>
          <cell r="F2194">
            <v>0</v>
          </cell>
          <cell r="G2194" t="str">
            <v>Agency Admin.</v>
          </cell>
          <cell r="H2194">
            <v>6</v>
          </cell>
          <cell r="I2194" t="str">
            <v>7644</v>
          </cell>
          <cell r="J2194" t="str">
            <v>Denton State Supported Living Center</v>
          </cell>
        </row>
        <row r="2195">
          <cell r="A2195" t="str">
            <v>10-042-DSS</v>
          </cell>
          <cell r="B2195" t="str">
            <v>DADS</v>
          </cell>
          <cell r="C2195" t="str">
            <v>Fire Alarm System Replacement and Sprinkler Additons</v>
          </cell>
          <cell r="D2195">
            <v>0</v>
          </cell>
          <cell r="E2195">
            <v>0</v>
          </cell>
          <cell r="F2195">
            <v>0</v>
          </cell>
          <cell r="G2195" t="str">
            <v>Other</v>
          </cell>
          <cell r="H2195">
            <v>8</v>
          </cell>
          <cell r="I2195" t="str">
            <v>7644</v>
          </cell>
          <cell r="J2195" t="str">
            <v>Denton State Supported Living Center</v>
          </cell>
        </row>
        <row r="2196">
          <cell r="A2196" t="str">
            <v>10-042-DSS</v>
          </cell>
          <cell r="B2196" t="str">
            <v>DADS</v>
          </cell>
          <cell r="C2196" t="str">
            <v>Fire Alarm System Replacement and Sprinkler Additons</v>
          </cell>
          <cell r="D2196">
            <v>0</v>
          </cell>
          <cell r="E2196">
            <v>0</v>
          </cell>
          <cell r="F2196">
            <v>0</v>
          </cell>
          <cell r="G2196" t="str">
            <v>Contingency</v>
          </cell>
          <cell r="H2196">
            <v>9</v>
          </cell>
          <cell r="I2196" t="str">
            <v>7644</v>
          </cell>
          <cell r="J2196" t="str">
            <v>Denton State Supported Living Center</v>
          </cell>
        </row>
        <row r="2197">
          <cell r="A2197" t="str">
            <v>10-041-CCS</v>
          </cell>
          <cell r="B2197" t="str">
            <v>DADS</v>
          </cell>
          <cell r="C2197" t="str">
            <v>Roof Repair/Replacement</v>
          </cell>
          <cell r="D2197">
            <v>35700</v>
          </cell>
          <cell r="E2197">
            <v>35700</v>
          </cell>
          <cell r="F2197">
            <v>35700</v>
          </cell>
          <cell r="G2197" t="str">
            <v>Construction</v>
          </cell>
          <cell r="H2197">
            <v>1</v>
          </cell>
          <cell r="I2197" t="str">
            <v>7210</v>
          </cell>
          <cell r="J2197" t="str">
            <v>Corpus Christi State Supported Living Center</v>
          </cell>
        </row>
        <row r="2198">
          <cell r="A2198" t="str">
            <v>10-041-CCS</v>
          </cell>
          <cell r="B2198" t="str">
            <v>DADS</v>
          </cell>
          <cell r="C2198" t="str">
            <v>Roof Repair/Replacement</v>
          </cell>
          <cell r="D2198">
            <v>6976.48</v>
          </cell>
          <cell r="E2198">
            <v>6976.48</v>
          </cell>
          <cell r="F2198">
            <v>6976.48</v>
          </cell>
          <cell r="G2198" t="str">
            <v>Arch. &amp; Eng.</v>
          </cell>
          <cell r="H2198">
            <v>2</v>
          </cell>
          <cell r="I2198" t="str">
            <v>7210</v>
          </cell>
          <cell r="J2198" t="str">
            <v>Corpus Christi State Supported Living Center</v>
          </cell>
        </row>
        <row r="2199">
          <cell r="A2199" t="str">
            <v>10-041-CCS</v>
          </cell>
          <cell r="B2199" t="str">
            <v>DADS</v>
          </cell>
          <cell r="C2199" t="str">
            <v>Roof Repair/Replacement</v>
          </cell>
          <cell r="D2199">
            <v>0</v>
          </cell>
          <cell r="E2199">
            <v>0</v>
          </cell>
          <cell r="F2199">
            <v>0</v>
          </cell>
          <cell r="G2199" t="str">
            <v>Construction</v>
          </cell>
          <cell r="H2199">
            <v>1</v>
          </cell>
          <cell r="I2199" t="str">
            <v>7620</v>
          </cell>
          <cell r="J2199" t="str">
            <v>Corpus Christi State Supported Living Center</v>
          </cell>
        </row>
        <row r="2200">
          <cell r="A2200" t="str">
            <v>10-041-CCS</v>
          </cell>
          <cell r="B2200" t="str">
            <v>DADS</v>
          </cell>
          <cell r="C2200" t="str">
            <v>Roof Repair/Replacement</v>
          </cell>
          <cell r="D2200">
            <v>718200</v>
          </cell>
          <cell r="E2200">
            <v>718200</v>
          </cell>
          <cell r="F2200">
            <v>718200</v>
          </cell>
          <cell r="G2200" t="str">
            <v>Construction</v>
          </cell>
          <cell r="H2200">
            <v>1</v>
          </cell>
          <cell r="I2200" t="str">
            <v>7644</v>
          </cell>
          <cell r="J2200" t="str">
            <v>Corpus Christi State Supported Living Center</v>
          </cell>
        </row>
        <row r="2201">
          <cell r="A2201" t="str">
            <v>10-041-CCS</v>
          </cell>
          <cell r="B2201" t="str">
            <v>DADS</v>
          </cell>
          <cell r="C2201" t="str">
            <v>Roof Repair/Replacement</v>
          </cell>
          <cell r="D2201">
            <v>53503.519999999997</v>
          </cell>
          <cell r="E2201">
            <v>53503.519999999997</v>
          </cell>
          <cell r="F2201">
            <v>53503.519999999997</v>
          </cell>
          <cell r="G2201" t="str">
            <v>Arch. &amp; Eng.</v>
          </cell>
          <cell r="H2201">
            <v>2</v>
          </cell>
          <cell r="I2201" t="str">
            <v>7644</v>
          </cell>
          <cell r="J2201" t="str">
            <v>Corpus Christi State Supported Living Center</v>
          </cell>
        </row>
        <row r="2202">
          <cell r="A2202" t="str">
            <v>10-041-CCS</v>
          </cell>
          <cell r="B2202" t="str">
            <v>DADS</v>
          </cell>
          <cell r="C2202" t="str">
            <v>Roof Repair/Replacement</v>
          </cell>
          <cell r="D2202">
            <v>1692.1</v>
          </cell>
          <cell r="E2202">
            <v>1692.1</v>
          </cell>
          <cell r="F2202">
            <v>1692.1</v>
          </cell>
          <cell r="G2202" t="str">
            <v>Legal</v>
          </cell>
          <cell r="H2202">
            <v>5</v>
          </cell>
          <cell r="I2202" t="str">
            <v>7644</v>
          </cell>
          <cell r="J2202" t="str">
            <v>Corpus Christi State Supported Living Center</v>
          </cell>
        </row>
        <row r="2203">
          <cell r="A2203" t="str">
            <v>10-041-CCS</v>
          </cell>
          <cell r="B2203" t="str">
            <v>DADS</v>
          </cell>
          <cell r="C2203" t="str">
            <v>Roof Repair/Replacement</v>
          </cell>
          <cell r="D2203">
            <v>0</v>
          </cell>
          <cell r="E2203">
            <v>0</v>
          </cell>
          <cell r="F2203">
            <v>0</v>
          </cell>
          <cell r="G2203" t="str">
            <v>Agency Admin.</v>
          </cell>
          <cell r="H2203">
            <v>6</v>
          </cell>
          <cell r="I2203" t="str">
            <v>7644</v>
          </cell>
          <cell r="J2203" t="str">
            <v>Corpus Christi State Supported Living Center</v>
          </cell>
        </row>
        <row r="2204">
          <cell r="A2204" t="str">
            <v>10-041-CCS</v>
          </cell>
          <cell r="B2204" t="str">
            <v>DADS</v>
          </cell>
          <cell r="C2204" t="str">
            <v>Roof Repair/Replacement</v>
          </cell>
          <cell r="D2204">
            <v>9708.0400000000009</v>
          </cell>
          <cell r="E2204">
            <v>9708.0400000000009</v>
          </cell>
          <cell r="F2204">
            <v>9708.0400000000009</v>
          </cell>
          <cell r="G2204" t="str">
            <v>Other</v>
          </cell>
          <cell r="H2204">
            <v>8</v>
          </cell>
          <cell r="I2204" t="str">
            <v>7644</v>
          </cell>
          <cell r="J2204" t="str">
            <v>Corpus Christi State Supported Living Center</v>
          </cell>
        </row>
        <row r="2205">
          <cell r="A2205" t="str">
            <v>10-041-CCS</v>
          </cell>
          <cell r="B2205" t="str">
            <v>DADS</v>
          </cell>
          <cell r="C2205" t="str">
            <v>Roof Repair/Replacement</v>
          </cell>
          <cell r="D2205">
            <v>0</v>
          </cell>
          <cell r="E2205">
            <v>0</v>
          </cell>
          <cell r="F2205">
            <v>0</v>
          </cell>
          <cell r="G2205" t="str">
            <v>Contingency</v>
          </cell>
          <cell r="H2205">
            <v>9</v>
          </cell>
          <cell r="I2205" t="str">
            <v>7644</v>
          </cell>
          <cell r="J2205" t="str">
            <v>Corpus Christi State Supported Living Center</v>
          </cell>
        </row>
        <row r="2206">
          <cell r="A2206" t="str">
            <v>10-040-CCS</v>
          </cell>
          <cell r="B2206" t="str">
            <v>DADS</v>
          </cell>
          <cell r="C2206" t="str">
            <v>Fire Alarm System Replacement</v>
          </cell>
          <cell r="D2206">
            <v>13626.21</v>
          </cell>
          <cell r="E2206">
            <v>13626.21</v>
          </cell>
          <cell r="F2206">
            <v>13626.21</v>
          </cell>
          <cell r="G2206" t="str">
            <v>Construction</v>
          </cell>
          <cell r="H2206">
            <v>1</v>
          </cell>
          <cell r="I2206" t="str">
            <v>7620</v>
          </cell>
          <cell r="J2206" t="str">
            <v>Corpus Christi State Supported Living Center</v>
          </cell>
        </row>
        <row r="2207">
          <cell r="A2207" t="str">
            <v>10-040-CCS</v>
          </cell>
          <cell r="B2207" t="str">
            <v>DADS</v>
          </cell>
          <cell r="C2207" t="str">
            <v>Fire Alarm System Replacement</v>
          </cell>
          <cell r="D2207">
            <v>1671.67</v>
          </cell>
          <cell r="E2207">
            <v>1671.67</v>
          </cell>
          <cell r="F2207">
            <v>1671.67</v>
          </cell>
          <cell r="G2207" t="str">
            <v>Arch. &amp; Eng.</v>
          </cell>
          <cell r="H2207">
            <v>2</v>
          </cell>
          <cell r="I2207" t="str">
            <v>7620</v>
          </cell>
          <cell r="J2207" t="str">
            <v>Corpus Christi State Supported Living Center</v>
          </cell>
        </row>
        <row r="2208">
          <cell r="A2208" t="str">
            <v>10-040-CCS</v>
          </cell>
          <cell r="B2208" t="str">
            <v>DADS</v>
          </cell>
          <cell r="C2208" t="str">
            <v>Fire Alarm System Replacement</v>
          </cell>
          <cell r="D2208">
            <v>3307.05</v>
          </cell>
          <cell r="E2208">
            <v>3307.05</v>
          </cell>
          <cell r="F2208">
            <v>3307.05</v>
          </cell>
          <cell r="G2208" t="str">
            <v>Agency Admin.</v>
          </cell>
          <cell r="H2208">
            <v>6</v>
          </cell>
          <cell r="I2208" t="str">
            <v>7620</v>
          </cell>
          <cell r="J2208" t="str">
            <v>Corpus Christi State Supported Living Center</v>
          </cell>
        </row>
        <row r="2209">
          <cell r="A2209" t="str">
            <v>10-040-CCS</v>
          </cell>
          <cell r="B2209" t="str">
            <v>DADS</v>
          </cell>
          <cell r="C2209" t="str">
            <v>Fire Alarm System Replacement</v>
          </cell>
          <cell r="D2209">
            <v>55684.800000000003</v>
          </cell>
          <cell r="E2209">
            <v>55684.800000000003</v>
          </cell>
          <cell r="F2209">
            <v>55684.800000000003</v>
          </cell>
          <cell r="G2209" t="str">
            <v>Construction</v>
          </cell>
          <cell r="H2209">
            <v>1</v>
          </cell>
          <cell r="I2209" t="str">
            <v>7644</v>
          </cell>
          <cell r="J2209" t="str">
            <v>Corpus Christi State Supported Living Center</v>
          </cell>
        </row>
        <row r="2210">
          <cell r="A2210" t="str">
            <v>10-040-CCS</v>
          </cell>
          <cell r="B2210" t="str">
            <v>DADS</v>
          </cell>
          <cell r="C2210" t="str">
            <v>Fire Alarm System Replacement</v>
          </cell>
          <cell r="D2210">
            <v>10020.4</v>
          </cell>
          <cell r="E2210">
            <v>10020.4</v>
          </cell>
          <cell r="F2210">
            <v>10020.4</v>
          </cell>
          <cell r="G2210" t="str">
            <v>Arch. &amp; Eng.</v>
          </cell>
          <cell r="H2210">
            <v>2</v>
          </cell>
          <cell r="I2210" t="str">
            <v>7644</v>
          </cell>
          <cell r="J2210" t="str">
            <v>Corpus Christi State Supported Living Center</v>
          </cell>
        </row>
        <row r="2211">
          <cell r="A2211" t="str">
            <v>10-040-CCS</v>
          </cell>
          <cell r="B2211" t="str">
            <v>DADS</v>
          </cell>
          <cell r="C2211" t="str">
            <v>Fire Alarm System Replacement</v>
          </cell>
          <cell r="D2211">
            <v>1641.05</v>
          </cell>
          <cell r="E2211">
            <v>1641.05</v>
          </cell>
          <cell r="F2211">
            <v>1641.05</v>
          </cell>
          <cell r="G2211" t="str">
            <v>Legal</v>
          </cell>
          <cell r="H2211">
            <v>5</v>
          </cell>
          <cell r="I2211" t="str">
            <v>7644</v>
          </cell>
          <cell r="J2211" t="str">
            <v>Corpus Christi State Supported Living Center</v>
          </cell>
        </row>
        <row r="2212">
          <cell r="A2212" t="str">
            <v>10-040-CCS</v>
          </cell>
          <cell r="B2212" t="str">
            <v>DADS</v>
          </cell>
          <cell r="C2212" t="str">
            <v>Fire Alarm System Replacement</v>
          </cell>
          <cell r="D2212">
            <v>1381.12</v>
          </cell>
          <cell r="E2212">
            <v>1381.12</v>
          </cell>
          <cell r="F2212">
            <v>1381.12</v>
          </cell>
          <cell r="G2212" t="str">
            <v>Agency Admin.</v>
          </cell>
          <cell r="H2212">
            <v>6</v>
          </cell>
          <cell r="I2212" t="str">
            <v>7644</v>
          </cell>
          <cell r="J2212" t="str">
            <v>Corpus Christi State Supported Living Center</v>
          </cell>
        </row>
        <row r="2213">
          <cell r="A2213" t="str">
            <v>10-040-CCS</v>
          </cell>
          <cell r="B2213" t="str">
            <v>DADS</v>
          </cell>
          <cell r="C2213" t="str">
            <v>Fire Alarm System Replacement</v>
          </cell>
          <cell r="D2213">
            <v>0</v>
          </cell>
          <cell r="E2213">
            <v>0</v>
          </cell>
          <cell r="F2213">
            <v>0</v>
          </cell>
          <cell r="G2213" t="str">
            <v>Other</v>
          </cell>
          <cell r="H2213">
            <v>8</v>
          </cell>
          <cell r="I2213" t="str">
            <v>7644</v>
          </cell>
          <cell r="J2213" t="str">
            <v>Corpus Christi State Supported Living Center</v>
          </cell>
        </row>
        <row r="2214">
          <cell r="A2214" t="str">
            <v>10-040-CCS</v>
          </cell>
          <cell r="B2214" t="str">
            <v>DADS</v>
          </cell>
          <cell r="C2214" t="str">
            <v>Fire Alarm System Replacement</v>
          </cell>
          <cell r="D2214">
            <v>0</v>
          </cell>
          <cell r="E2214">
            <v>0</v>
          </cell>
          <cell r="F2214">
            <v>0</v>
          </cell>
          <cell r="G2214" t="str">
            <v>Contingency</v>
          </cell>
          <cell r="H2214">
            <v>9</v>
          </cell>
          <cell r="I2214" t="str">
            <v>7644</v>
          </cell>
          <cell r="J2214" t="str">
            <v>Corpus Christi State Supported Living Center</v>
          </cell>
        </row>
        <row r="2215">
          <cell r="A2215" t="str">
            <v>10-039-BRS</v>
          </cell>
          <cell r="B2215" t="str">
            <v>DADS</v>
          </cell>
          <cell r="C2215" t="str">
            <v>Roof Repair Replacement</v>
          </cell>
          <cell r="D2215">
            <v>662447</v>
          </cell>
          <cell r="E2215">
            <v>662447</v>
          </cell>
          <cell r="F2215">
            <v>662447</v>
          </cell>
          <cell r="G2215" t="str">
            <v>Construction</v>
          </cell>
          <cell r="H2215">
            <v>1</v>
          </cell>
          <cell r="I2215" t="str">
            <v>7644</v>
          </cell>
          <cell r="J2215" t="str">
            <v>Brenham State Supported Living Center</v>
          </cell>
        </row>
        <row r="2216">
          <cell r="A2216" t="str">
            <v>10-039-BRS</v>
          </cell>
          <cell r="B2216" t="str">
            <v>DADS</v>
          </cell>
          <cell r="C2216" t="str">
            <v>Roof Repair Replacement</v>
          </cell>
          <cell r="D2216">
            <v>67609.34</v>
          </cell>
          <cell r="E2216">
            <v>67609.34</v>
          </cell>
          <cell r="F2216">
            <v>67609.34</v>
          </cell>
          <cell r="G2216" t="str">
            <v>Arch. &amp; Eng.</v>
          </cell>
          <cell r="H2216">
            <v>2</v>
          </cell>
          <cell r="I2216" t="str">
            <v>7644</v>
          </cell>
          <cell r="J2216" t="str">
            <v>Brenham State Supported Living Center</v>
          </cell>
        </row>
        <row r="2217">
          <cell r="A2217" t="str">
            <v>10-039-BRS</v>
          </cell>
          <cell r="B2217" t="str">
            <v>DADS</v>
          </cell>
          <cell r="C2217" t="str">
            <v>Roof Repair Replacement</v>
          </cell>
          <cell r="D2217">
            <v>0</v>
          </cell>
          <cell r="E2217">
            <v>0</v>
          </cell>
          <cell r="F2217">
            <v>0</v>
          </cell>
          <cell r="G2217" t="str">
            <v>Testing</v>
          </cell>
          <cell r="H2217">
            <v>4</v>
          </cell>
          <cell r="I2217" t="str">
            <v>7644</v>
          </cell>
          <cell r="J2217" t="str">
            <v>Brenham State Supported Living Center</v>
          </cell>
        </row>
        <row r="2218">
          <cell r="A2218" t="str">
            <v>10-039-BRS</v>
          </cell>
          <cell r="B2218" t="str">
            <v>DADS</v>
          </cell>
          <cell r="C2218" t="str">
            <v>Roof Repair Replacement</v>
          </cell>
          <cell r="D2218">
            <v>1636.65</v>
          </cell>
          <cell r="E2218">
            <v>1636.65</v>
          </cell>
          <cell r="F2218">
            <v>1636.65</v>
          </cell>
          <cell r="G2218" t="str">
            <v>Legal</v>
          </cell>
          <cell r="H2218">
            <v>5</v>
          </cell>
          <cell r="I2218" t="str">
            <v>7644</v>
          </cell>
          <cell r="J2218" t="str">
            <v>Brenham State Supported Living Center</v>
          </cell>
        </row>
        <row r="2219">
          <cell r="A2219" t="str">
            <v>10-039-BRS</v>
          </cell>
          <cell r="B2219" t="str">
            <v>DADS</v>
          </cell>
          <cell r="C2219" t="str">
            <v>Roof Repair Replacement</v>
          </cell>
          <cell r="D2219">
            <v>0</v>
          </cell>
          <cell r="E2219">
            <v>0</v>
          </cell>
          <cell r="F2219">
            <v>0</v>
          </cell>
          <cell r="G2219" t="str">
            <v>Agency Admin.</v>
          </cell>
          <cell r="H2219">
            <v>6</v>
          </cell>
          <cell r="I2219" t="str">
            <v>7644</v>
          </cell>
          <cell r="J2219" t="str">
            <v>Brenham State Supported Living Center</v>
          </cell>
        </row>
        <row r="2220">
          <cell r="A2220" t="str">
            <v>10-039-BRS</v>
          </cell>
          <cell r="B2220" t="str">
            <v>DADS</v>
          </cell>
          <cell r="C2220" t="str">
            <v>Roof Repair Replacement</v>
          </cell>
          <cell r="D2220">
            <v>9944.1200000000008</v>
          </cell>
          <cell r="E2220">
            <v>9944.1200000000008</v>
          </cell>
          <cell r="F2220">
            <v>9944.1200000000008</v>
          </cell>
          <cell r="G2220" t="str">
            <v>Other</v>
          </cell>
          <cell r="H2220">
            <v>8</v>
          </cell>
          <cell r="I2220" t="str">
            <v>7644</v>
          </cell>
          <cell r="J2220" t="str">
            <v>Brenham State Supported Living Center</v>
          </cell>
        </row>
        <row r="2221">
          <cell r="A2221" t="str">
            <v>10-039-BRS</v>
          </cell>
          <cell r="B2221" t="str">
            <v>DADS</v>
          </cell>
          <cell r="C2221" t="str">
            <v>Roof Repair Replacement</v>
          </cell>
          <cell r="D2221">
            <v>0</v>
          </cell>
          <cell r="E2221">
            <v>0</v>
          </cell>
          <cell r="F2221">
            <v>0</v>
          </cell>
          <cell r="G2221" t="str">
            <v>Contingency</v>
          </cell>
          <cell r="H2221">
            <v>9</v>
          </cell>
          <cell r="I2221" t="str">
            <v>7644</v>
          </cell>
          <cell r="J2221" t="str">
            <v>Brenham State Supported Living Center</v>
          </cell>
        </row>
        <row r="2222">
          <cell r="A2222" t="str">
            <v>10-038-AUS</v>
          </cell>
          <cell r="B2222" t="str">
            <v>DADS</v>
          </cell>
          <cell r="C2222" t="str">
            <v>Roof Repair/Replacement</v>
          </cell>
          <cell r="D2222">
            <v>1541335.25</v>
          </cell>
          <cell r="E2222">
            <v>1541335.25</v>
          </cell>
          <cell r="F2222">
            <v>1541335.25</v>
          </cell>
          <cell r="G2222" t="str">
            <v>Construction</v>
          </cell>
          <cell r="H2222">
            <v>1</v>
          </cell>
          <cell r="I2222" t="str">
            <v>7644</v>
          </cell>
          <cell r="J2222" t="str">
            <v>Austin State Supported Living Center</v>
          </cell>
        </row>
        <row r="2223">
          <cell r="A2223" t="str">
            <v>10-038-AUS</v>
          </cell>
          <cell r="B2223" t="str">
            <v>DADS</v>
          </cell>
          <cell r="C2223" t="str">
            <v>Roof Repair/Replacement</v>
          </cell>
          <cell r="D2223">
            <v>101477.57</v>
          </cell>
          <cell r="E2223">
            <v>101477.57</v>
          </cell>
          <cell r="F2223">
            <v>101477.57</v>
          </cell>
          <cell r="G2223" t="str">
            <v>Arch. &amp; Eng.</v>
          </cell>
          <cell r="H2223">
            <v>2</v>
          </cell>
          <cell r="I2223" t="str">
            <v>7644</v>
          </cell>
          <cell r="J2223" t="str">
            <v>Austin State Supported Living Center</v>
          </cell>
        </row>
        <row r="2224">
          <cell r="A2224" t="str">
            <v>10-038-AUS</v>
          </cell>
          <cell r="B2224" t="str">
            <v>DADS</v>
          </cell>
          <cell r="C2224" t="str">
            <v>Roof Repair/Replacement</v>
          </cell>
          <cell r="D2224">
            <v>3180.82</v>
          </cell>
          <cell r="E2224">
            <v>3180.82</v>
          </cell>
          <cell r="F2224">
            <v>3180.82</v>
          </cell>
          <cell r="G2224" t="str">
            <v>Legal</v>
          </cell>
          <cell r="H2224">
            <v>5</v>
          </cell>
          <cell r="I2224" t="str">
            <v>7644</v>
          </cell>
          <cell r="J2224" t="str">
            <v>Austin State Supported Living Center</v>
          </cell>
        </row>
        <row r="2225">
          <cell r="A2225" t="str">
            <v>10-038-AUS</v>
          </cell>
          <cell r="B2225" t="str">
            <v>DADS</v>
          </cell>
          <cell r="C2225" t="str">
            <v>Roof Repair/Replacement</v>
          </cell>
          <cell r="D2225">
            <v>123177.60000000001</v>
          </cell>
          <cell r="E2225">
            <v>123177.60000000001</v>
          </cell>
          <cell r="F2225">
            <v>123177.60000000001</v>
          </cell>
          <cell r="G2225" t="str">
            <v>Agency Admin.</v>
          </cell>
          <cell r="H2225">
            <v>6</v>
          </cell>
          <cell r="I2225" t="str">
            <v>7644</v>
          </cell>
          <cell r="J2225" t="str">
            <v>Austin State Supported Living Center</v>
          </cell>
        </row>
        <row r="2226">
          <cell r="A2226" t="str">
            <v>10-038-AUS</v>
          </cell>
          <cell r="B2226" t="str">
            <v>DADS</v>
          </cell>
          <cell r="C2226" t="str">
            <v>Roof Repair/Replacement</v>
          </cell>
          <cell r="D2226">
            <v>72576.25</v>
          </cell>
          <cell r="E2226">
            <v>72576.25</v>
          </cell>
          <cell r="F2226">
            <v>72576.25</v>
          </cell>
          <cell r="G2226" t="str">
            <v>Other</v>
          </cell>
          <cell r="H2226">
            <v>8</v>
          </cell>
          <cell r="I2226" t="str">
            <v>7644</v>
          </cell>
          <cell r="J2226" t="str">
            <v>Austin State Supported Living Center</v>
          </cell>
        </row>
        <row r="2227">
          <cell r="A2227" t="str">
            <v>10-038-AUS</v>
          </cell>
          <cell r="B2227" t="str">
            <v>DADS</v>
          </cell>
          <cell r="C2227" t="str">
            <v>Roof Repair/Replacement</v>
          </cell>
          <cell r="D2227">
            <v>0</v>
          </cell>
          <cell r="E2227">
            <v>0</v>
          </cell>
          <cell r="F2227">
            <v>0</v>
          </cell>
          <cell r="G2227" t="str">
            <v>Contingency</v>
          </cell>
          <cell r="H2227">
            <v>9</v>
          </cell>
          <cell r="I2227" t="str">
            <v>7644</v>
          </cell>
          <cell r="J2227" t="str">
            <v>Austin State Supported Living Center</v>
          </cell>
        </row>
        <row r="2228">
          <cell r="A2228" t="str">
            <v>10-036-ABS</v>
          </cell>
          <cell r="B2228" t="str">
            <v>DADS</v>
          </cell>
          <cell r="C2228" t="str">
            <v>Roof Repair Replacement</v>
          </cell>
          <cell r="D2228">
            <v>61050.57</v>
          </cell>
          <cell r="E2228">
            <v>61050.57</v>
          </cell>
          <cell r="F2228">
            <v>61050.57</v>
          </cell>
          <cell r="G2228" t="str">
            <v>Construction</v>
          </cell>
          <cell r="H2228">
            <v>1</v>
          </cell>
          <cell r="I2228" t="str">
            <v>7210</v>
          </cell>
          <cell r="J2228" t="str">
            <v>Abilene State Supported Living Center</v>
          </cell>
        </row>
        <row r="2229">
          <cell r="A2229" t="str">
            <v>10-036-ABS</v>
          </cell>
          <cell r="B2229" t="str">
            <v>DADS</v>
          </cell>
          <cell r="C2229" t="str">
            <v>Roof Repair Replacement</v>
          </cell>
          <cell r="D2229">
            <v>71705.14</v>
          </cell>
          <cell r="E2229">
            <v>71705.14</v>
          </cell>
          <cell r="F2229">
            <v>71705.14</v>
          </cell>
          <cell r="G2229" t="str">
            <v>Arch. &amp; Eng.</v>
          </cell>
          <cell r="H2229">
            <v>2</v>
          </cell>
          <cell r="I2229" t="str">
            <v>7210</v>
          </cell>
          <cell r="J2229" t="str">
            <v>Abilene State Supported Living Center</v>
          </cell>
        </row>
        <row r="2230">
          <cell r="A2230" t="str">
            <v>10-036-ABS</v>
          </cell>
          <cell r="B2230" t="str">
            <v>DADS</v>
          </cell>
          <cell r="C2230" t="str">
            <v>Roof Repair Replacement</v>
          </cell>
          <cell r="D2230">
            <v>84077.26</v>
          </cell>
          <cell r="E2230">
            <v>84077.26</v>
          </cell>
          <cell r="F2230">
            <v>84077.26</v>
          </cell>
          <cell r="G2230" t="str">
            <v>Agency Admin.</v>
          </cell>
          <cell r="H2230">
            <v>6</v>
          </cell>
          <cell r="I2230" t="str">
            <v>7210</v>
          </cell>
          <cell r="J2230" t="str">
            <v>Abilene State Supported Living Center</v>
          </cell>
        </row>
        <row r="2231">
          <cell r="A2231" t="str">
            <v>10-036-ABS</v>
          </cell>
          <cell r="B2231" t="str">
            <v>DADS</v>
          </cell>
          <cell r="C2231" t="str">
            <v>Roof Repair Replacement</v>
          </cell>
          <cell r="D2231">
            <v>1584.45</v>
          </cell>
          <cell r="E2231">
            <v>1584.45</v>
          </cell>
          <cell r="F2231">
            <v>1584.45</v>
          </cell>
          <cell r="G2231" t="str">
            <v>Other</v>
          </cell>
          <cell r="H2231">
            <v>8</v>
          </cell>
          <cell r="I2231" t="str">
            <v>7210</v>
          </cell>
          <cell r="J2231" t="str">
            <v>Abilene State Supported Living Center</v>
          </cell>
        </row>
        <row r="2232">
          <cell r="A2232" t="str">
            <v>10-036-ABS</v>
          </cell>
          <cell r="B2232" t="str">
            <v>DADS</v>
          </cell>
          <cell r="C2232" t="str">
            <v>Roof Repair Replacement</v>
          </cell>
          <cell r="D2232">
            <v>50560.02</v>
          </cell>
          <cell r="E2232">
            <v>50560.02</v>
          </cell>
          <cell r="F2232">
            <v>50560.02</v>
          </cell>
          <cell r="G2232" t="str">
            <v>Arch. &amp; Eng.</v>
          </cell>
          <cell r="H2232">
            <v>2</v>
          </cell>
          <cell r="I2232" t="str">
            <v>7620</v>
          </cell>
          <cell r="J2232" t="str">
            <v>Abilene State Supported Living Center</v>
          </cell>
        </row>
        <row r="2233">
          <cell r="A2233" t="str">
            <v>10-036-ABS</v>
          </cell>
          <cell r="B2233" t="str">
            <v>DADS</v>
          </cell>
          <cell r="C2233" t="str">
            <v>Roof Repair Replacement</v>
          </cell>
          <cell r="D2233">
            <v>180000</v>
          </cell>
          <cell r="E2233">
            <v>180000</v>
          </cell>
          <cell r="F2233">
            <v>180000</v>
          </cell>
          <cell r="G2233" t="str">
            <v>Construction</v>
          </cell>
          <cell r="H2233">
            <v>1</v>
          </cell>
          <cell r="I2233" t="str">
            <v>7631</v>
          </cell>
          <cell r="J2233" t="str">
            <v>Abilene State Supported Living Center</v>
          </cell>
        </row>
        <row r="2234">
          <cell r="A2234" t="str">
            <v>10-036-ABS</v>
          </cell>
          <cell r="B2234" t="str">
            <v>DADS</v>
          </cell>
          <cell r="C2234" t="str">
            <v>Roof Repair Replacement</v>
          </cell>
          <cell r="D2234">
            <v>62915.93</v>
          </cell>
          <cell r="E2234">
            <v>62915.93</v>
          </cell>
          <cell r="F2234">
            <v>62915.93</v>
          </cell>
          <cell r="G2234" t="str">
            <v>Arch. &amp; Eng.</v>
          </cell>
          <cell r="H2234">
            <v>2</v>
          </cell>
          <cell r="I2234" t="str">
            <v>7631</v>
          </cell>
          <cell r="J2234" t="str">
            <v>Abilene State Supported Living Center</v>
          </cell>
        </row>
        <row r="2235">
          <cell r="A2235" t="str">
            <v>10-036-ABS</v>
          </cell>
          <cell r="B2235" t="str">
            <v>DADS</v>
          </cell>
          <cell r="C2235" t="str">
            <v>Roof Repair Replacement</v>
          </cell>
          <cell r="D2235">
            <v>41.92</v>
          </cell>
          <cell r="E2235">
            <v>41.92</v>
          </cell>
          <cell r="F2235">
            <v>41.92</v>
          </cell>
          <cell r="G2235" t="str">
            <v>Legal</v>
          </cell>
          <cell r="H2235">
            <v>5</v>
          </cell>
          <cell r="I2235" t="str">
            <v>7631</v>
          </cell>
          <cell r="J2235" t="str">
            <v>Abilene State Supported Living Center</v>
          </cell>
        </row>
        <row r="2236">
          <cell r="A2236" t="str">
            <v>10-036-ABS</v>
          </cell>
          <cell r="B2236" t="str">
            <v>DADS</v>
          </cell>
          <cell r="C2236" t="str">
            <v>Roof Repair Replacement</v>
          </cell>
          <cell r="D2236">
            <v>1503182.38</v>
          </cell>
          <cell r="E2236">
            <v>1503182.38</v>
          </cell>
          <cell r="F2236">
            <v>1503182.38</v>
          </cell>
          <cell r="G2236" t="str">
            <v>Construction</v>
          </cell>
          <cell r="H2236">
            <v>1</v>
          </cell>
          <cell r="I2236" t="str">
            <v>7644</v>
          </cell>
          <cell r="J2236" t="str">
            <v>Abilene State Supported Living Center</v>
          </cell>
        </row>
        <row r="2237">
          <cell r="A2237" t="str">
            <v>10-036-ABS</v>
          </cell>
          <cell r="B2237" t="str">
            <v>DADS</v>
          </cell>
          <cell r="C2237" t="str">
            <v>Roof Repair Replacement</v>
          </cell>
          <cell r="D2237">
            <v>6454.84</v>
          </cell>
          <cell r="E2237">
            <v>6454.84</v>
          </cell>
          <cell r="F2237">
            <v>6454.84</v>
          </cell>
          <cell r="G2237" t="str">
            <v>Arch. &amp; Eng.</v>
          </cell>
          <cell r="H2237">
            <v>2</v>
          </cell>
          <cell r="I2237" t="str">
            <v>7644</v>
          </cell>
          <cell r="J2237" t="str">
            <v>Abilene State Supported Living Center</v>
          </cell>
        </row>
        <row r="2238">
          <cell r="A2238" t="str">
            <v>10-036-ABS</v>
          </cell>
          <cell r="B2238" t="str">
            <v>DADS</v>
          </cell>
          <cell r="C2238" t="str">
            <v>Roof Repair Replacement</v>
          </cell>
          <cell r="D2238">
            <v>2057.4499999999998</v>
          </cell>
          <cell r="E2238">
            <v>2057.4499999999998</v>
          </cell>
          <cell r="F2238">
            <v>2057.4499999999998</v>
          </cell>
          <cell r="G2238" t="str">
            <v>Legal</v>
          </cell>
          <cell r="H2238">
            <v>5</v>
          </cell>
          <cell r="I2238" t="str">
            <v>7644</v>
          </cell>
          <cell r="J2238" t="str">
            <v>Abilene State Supported Living Center</v>
          </cell>
        </row>
        <row r="2239">
          <cell r="A2239" t="str">
            <v>10-036-ABS</v>
          </cell>
          <cell r="B2239" t="str">
            <v>DADS</v>
          </cell>
          <cell r="C2239" t="str">
            <v>Roof Repair Replacement</v>
          </cell>
          <cell r="D2239">
            <v>212147.77</v>
          </cell>
          <cell r="E2239">
            <v>212147.77</v>
          </cell>
          <cell r="F2239">
            <v>212147.77</v>
          </cell>
          <cell r="G2239" t="str">
            <v>Agency Admin.</v>
          </cell>
          <cell r="H2239">
            <v>6</v>
          </cell>
          <cell r="I2239" t="str">
            <v>7644</v>
          </cell>
          <cell r="J2239" t="str">
            <v>Abilene State Supported Living Center</v>
          </cell>
        </row>
        <row r="2240">
          <cell r="A2240" t="str">
            <v>10-036-ABS</v>
          </cell>
          <cell r="B2240" t="str">
            <v>DADS</v>
          </cell>
          <cell r="C2240" t="str">
            <v>Roof Repair Replacement</v>
          </cell>
          <cell r="D2240">
            <v>11951.38</v>
          </cell>
          <cell r="E2240">
            <v>11951.38</v>
          </cell>
          <cell r="F2240">
            <v>11951.38</v>
          </cell>
          <cell r="G2240" t="str">
            <v>Other</v>
          </cell>
          <cell r="H2240">
            <v>8</v>
          </cell>
          <cell r="I2240" t="str">
            <v>7644</v>
          </cell>
          <cell r="J2240" t="str">
            <v>Abilene State Supported Living Center</v>
          </cell>
        </row>
        <row r="2241">
          <cell r="A2241" t="str">
            <v>10-036-ABS</v>
          </cell>
          <cell r="B2241" t="str">
            <v>DADS</v>
          </cell>
          <cell r="C2241" t="str">
            <v>Roof Repair Replacement</v>
          </cell>
          <cell r="D2241">
            <v>0</v>
          </cell>
          <cell r="E2241">
            <v>0</v>
          </cell>
          <cell r="F2241">
            <v>0</v>
          </cell>
          <cell r="G2241" t="str">
            <v>Contingency</v>
          </cell>
          <cell r="H2241">
            <v>9</v>
          </cell>
          <cell r="I2241" t="str">
            <v>7644</v>
          </cell>
          <cell r="J2241" t="str">
            <v>Abilene State Supported Living Center</v>
          </cell>
        </row>
        <row r="2242">
          <cell r="A2242" t="str">
            <v>10-036-ABS</v>
          </cell>
          <cell r="B2242" t="str">
            <v>DADS</v>
          </cell>
          <cell r="C2242" t="str">
            <v>Roof Repair Replacement</v>
          </cell>
          <cell r="D2242">
            <v>21386.11</v>
          </cell>
          <cell r="E2242">
            <v>21386.11</v>
          </cell>
          <cell r="F2242">
            <v>21386.11</v>
          </cell>
          <cell r="G2242" t="str">
            <v>Construction</v>
          </cell>
          <cell r="H2242">
            <v>1</v>
          </cell>
          <cell r="I2242" t="str">
            <v>GR50</v>
          </cell>
          <cell r="J2242" t="str">
            <v>Abilene State Supported Living Center</v>
          </cell>
        </row>
        <row r="2243">
          <cell r="A2243" t="str">
            <v>10-035-ABS</v>
          </cell>
          <cell r="B2243" t="str">
            <v>DADS</v>
          </cell>
          <cell r="C2243" t="str">
            <v>Install Fire Alarm Systems &amp; Suppression Systems</v>
          </cell>
          <cell r="D2243">
            <v>275701.32</v>
          </cell>
          <cell r="E2243">
            <v>275701.32</v>
          </cell>
          <cell r="F2243">
            <v>275701.32</v>
          </cell>
          <cell r="G2243" t="str">
            <v>Construction</v>
          </cell>
          <cell r="H2243">
            <v>1</v>
          </cell>
          <cell r="I2243" t="str">
            <v>7616</v>
          </cell>
          <cell r="J2243" t="str">
            <v>Abilene State Supported Living Center</v>
          </cell>
        </row>
        <row r="2244">
          <cell r="A2244" t="str">
            <v>10-035-ABS</v>
          </cell>
          <cell r="B2244" t="str">
            <v>DADS</v>
          </cell>
          <cell r="C2244" t="str">
            <v>Install Fire Alarm Systems &amp; Suppression Systems</v>
          </cell>
          <cell r="D2244">
            <v>35.82</v>
          </cell>
          <cell r="E2244">
            <v>35.82</v>
          </cell>
          <cell r="F2244">
            <v>35.82</v>
          </cell>
          <cell r="G2244" t="str">
            <v>Legal</v>
          </cell>
          <cell r="H2244">
            <v>5</v>
          </cell>
          <cell r="I2244" t="str">
            <v>7616</v>
          </cell>
          <cell r="J2244" t="str">
            <v>Abilene State Supported Living Center</v>
          </cell>
        </row>
        <row r="2245">
          <cell r="A2245" t="str">
            <v>10-035-ABS</v>
          </cell>
          <cell r="B2245" t="str">
            <v>DADS</v>
          </cell>
          <cell r="C2245" t="str">
            <v>Install Fire Alarm Systems &amp; Suppression Systems</v>
          </cell>
          <cell r="D2245">
            <v>177000</v>
          </cell>
          <cell r="E2245">
            <v>177000</v>
          </cell>
          <cell r="F2245">
            <v>177000</v>
          </cell>
          <cell r="G2245" t="str">
            <v>Construction</v>
          </cell>
          <cell r="H2245">
            <v>1</v>
          </cell>
          <cell r="I2245" t="str">
            <v>7620</v>
          </cell>
          <cell r="J2245" t="str">
            <v>Abilene State Supported Living Center</v>
          </cell>
        </row>
        <row r="2246">
          <cell r="A2246" t="str">
            <v>10-035-ABS</v>
          </cell>
          <cell r="B2246" t="str">
            <v>DADS</v>
          </cell>
          <cell r="C2246" t="str">
            <v>Install Fire Alarm Systems &amp; Suppression Systems</v>
          </cell>
          <cell r="D2246">
            <v>1596289.65</v>
          </cell>
          <cell r="E2246">
            <v>1596289.65</v>
          </cell>
          <cell r="F2246">
            <v>1596289.65</v>
          </cell>
          <cell r="G2246" t="str">
            <v>Construction</v>
          </cell>
          <cell r="H2246">
            <v>1</v>
          </cell>
          <cell r="I2246" t="str">
            <v>7644</v>
          </cell>
          <cell r="J2246" t="str">
            <v>Abilene State Supported Living Center</v>
          </cell>
        </row>
        <row r="2247">
          <cell r="A2247" t="str">
            <v>10-035-ABS</v>
          </cell>
          <cell r="B2247" t="str">
            <v>DADS</v>
          </cell>
          <cell r="C2247" t="str">
            <v>Install Fire Alarm Systems &amp; Suppression Systems</v>
          </cell>
          <cell r="D2247">
            <v>188223.47</v>
          </cell>
          <cell r="E2247">
            <v>188223.47</v>
          </cell>
          <cell r="F2247">
            <v>188223.47</v>
          </cell>
          <cell r="G2247" t="str">
            <v>Arch. &amp; Eng.</v>
          </cell>
          <cell r="H2247">
            <v>2</v>
          </cell>
          <cell r="I2247" t="str">
            <v>7644</v>
          </cell>
          <cell r="J2247" t="str">
            <v>Abilene State Supported Living Center</v>
          </cell>
        </row>
        <row r="2248">
          <cell r="A2248" t="str">
            <v>10-035-ABS</v>
          </cell>
          <cell r="B2248" t="str">
            <v>DADS</v>
          </cell>
          <cell r="C2248" t="str">
            <v>Install Fire Alarm Systems &amp; Suppression Systems</v>
          </cell>
          <cell r="D2248">
            <v>0</v>
          </cell>
          <cell r="E2248">
            <v>0</v>
          </cell>
          <cell r="F2248">
            <v>0</v>
          </cell>
          <cell r="G2248" t="str">
            <v>Testing</v>
          </cell>
          <cell r="H2248">
            <v>4</v>
          </cell>
          <cell r="I2248" t="str">
            <v>7644</v>
          </cell>
          <cell r="J2248" t="str">
            <v>Abilene State Supported Living Center</v>
          </cell>
        </row>
        <row r="2249">
          <cell r="A2249" t="str">
            <v>10-035-ABS</v>
          </cell>
          <cell r="B2249" t="str">
            <v>DADS</v>
          </cell>
          <cell r="C2249" t="str">
            <v>Install Fire Alarm Systems &amp; Suppression Systems</v>
          </cell>
          <cell r="D2249">
            <v>3207.31</v>
          </cell>
          <cell r="E2249">
            <v>3207.31</v>
          </cell>
          <cell r="F2249">
            <v>3207.31</v>
          </cell>
          <cell r="G2249" t="str">
            <v>Legal</v>
          </cell>
          <cell r="H2249">
            <v>5</v>
          </cell>
          <cell r="I2249" t="str">
            <v>7644</v>
          </cell>
          <cell r="J2249" t="str">
            <v>Abilene State Supported Living Center</v>
          </cell>
        </row>
        <row r="2250">
          <cell r="A2250" t="str">
            <v>10-035-ABS</v>
          </cell>
          <cell r="B2250" t="str">
            <v>DADS</v>
          </cell>
          <cell r="C2250" t="str">
            <v>Install Fire Alarm Systems &amp; Suppression Systems</v>
          </cell>
          <cell r="D2250">
            <v>179506.13</v>
          </cell>
          <cell r="E2250">
            <v>179506.13</v>
          </cell>
          <cell r="F2250">
            <v>179506.13</v>
          </cell>
          <cell r="G2250" t="str">
            <v>Agency Admin.</v>
          </cell>
          <cell r="H2250">
            <v>6</v>
          </cell>
          <cell r="I2250" t="str">
            <v>7644</v>
          </cell>
          <cell r="J2250" t="str">
            <v>Abilene State Supported Living Center</v>
          </cell>
        </row>
        <row r="2251">
          <cell r="A2251" t="str">
            <v>10-035-ABS</v>
          </cell>
          <cell r="B2251" t="str">
            <v>DADS</v>
          </cell>
          <cell r="C2251" t="str">
            <v>Install Fire Alarm Systems &amp; Suppression Systems</v>
          </cell>
          <cell r="D2251">
            <v>0</v>
          </cell>
          <cell r="E2251">
            <v>0</v>
          </cell>
          <cell r="F2251">
            <v>0</v>
          </cell>
          <cell r="G2251" t="str">
            <v>Other</v>
          </cell>
          <cell r="H2251">
            <v>8</v>
          </cell>
          <cell r="I2251" t="str">
            <v>7644</v>
          </cell>
          <cell r="J2251" t="str">
            <v>Abilene State Supported Living Center</v>
          </cell>
        </row>
        <row r="2252">
          <cell r="A2252" t="str">
            <v>10-035-ABS</v>
          </cell>
          <cell r="B2252" t="str">
            <v>DADS</v>
          </cell>
          <cell r="C2252" t="str">
            <v>Install Fire Alarm Systems &amp; Suppression Systems</v>
          </cell>
          <cell r="D2252">
            <v>0</v>
          </cell>
          <cell r="E2252">
            <v>0</v>
          </cell>
          <cell r="F2252">
            <v>0</v>
          </cell>
          <cell r="G2252" t="str">
            <v>Contingency</v>
          </cell>
          <cell r="H2252">
            <v>9</v>
          </cell>
          <cell r="I2252" t="str">
            <v>7644</v>
          </cell>
          <cell r="J2252" t="str">
            <v>Abilene State Supported Living Center</v>
          </cell>
        </row>
        <row r="2253">
          <cell r="A2253" t="str">
            <v>10-035-ABS</v>
          </cell>
          <cell r="B2253" t="str">
            <v>DADS</v>
          </cell>
          <cell r="C2253" t="str">
            <v>Install Fire Alarm Systems &amp; Suppression Systems</v>
          </cell>
          <cell r="D2253">
            <v>144509.54</v>
          </cell>
          <cell r="E2253">
            <v>144509.54</v>
          </cell>
          <cell r="F2253">
            <v>144509.54</v>
          </cell>
          <cell r="G2253" t="str">
            <v>Construction</v>
          </cell>
          <cell r="H2253">
            <v>1</v>
          </cell>
          <cell r="I2253" t="str">
            <v>GR50</v>
          </cell>
          <cell r="J2253" t="str">
            <v>Abilene State Supported Living Center</v>
          </cell>
        </row>
        <row r="2254">
          <cell r="A2254" t="str">
            <v>10-035-ABS</v>
          </cell>
          <cell r="B2254" t="str">
            <v>DADS</v>
          </cell>
          <cell r="C2254" t="str">
            <v>Install Fire Alarm Systems &amp; Suppression Systems</v>
          </cell>
          <cell r="D2254">
            <v>9191.58</v>
          </cell>
          <cell r="E2254">
            <v>9191.58</v>
          </cell>
          <cell r="F2254">
            <v>9191.58</v>
          </cell>
          <cell r="G2254" t="str">
            <v>Arch. &amp; Eng.</v>
          </cell>
          <cell r="H2254">
            <v>2</v>
          </cell>
          <cell r="I2254" t="str">
            <v>GR50</v>
          </cell>
          <cell r="J2254" t="str">
            <v>Abilene State Supported Living Center</v>
          </cell>
        </row>
        <row r="2255">
          <cell r="A2255" t="str">
            <v>10-035-ABS</v>
          </cell>
          <cell r="B2255" t="str">
            <v>DADS</v>
          </cell>
          <cell r="C2255" t="str">
            <v>Install Fire Alarm Systems &amp; Suppression Systems</v>
          </cell>
          <cell r="D2255">
            <v>1.02</v>
          </cell>
          <cell r="E2255">
            <v>1.02</v>
          </cell>
          <cell r="F2255">
            <v>1.02</v>
          </cell>
          <cell r="G2255" t="str">
            <v>Legal</v>
          </cell>
          <cell r="H2255">
            <v>5</v>
          </cell>
          <cell r="I2255" t="str">
            <v>GR50</v>
          </cell>
          <cell r="J2255" t="str">
            <v>Abilene State Supported Living Center</v>
          </cell>
        </row>
        <row r="2256">
          <cell r="A2256" t="str">
            <v>10-033-WCY</v>
          </cell>
          <cell r="B2256" t="str">
            <v>DSHS</v>
          </cell>
          <cell r="C2256" t="str">
            <v>Roof Replacement / Repair</v>
          </cell>
          <cell r="D2256">
            <v>103521</v>
          </cell>
          <cell r="E2256">
            <v>103521</v>
          </cell>
          <cell r="F2256">
            <v>103521</v>
          </cell>
          <cell r="G2256" t="str">
            <v>Construction</v>
          </cell>
          <cell r="H2256">
            <v>1</v>
          </cell>
          <cell r="I2256" t="str">
            <v>7212</v>
          </cell>
          <cell r="J2256" t="str">
            <v>Waco Center for Youth</v>
          </cell>
        </row>
        <row r="2257">
          <cell r="A2257" t="str">
            <v>10-033-WCY</v>
          </cell>
          <cell r="B2257" t="str">
            <v>DSHS</v>
          </cell>
          <cell r="C2257" t="str">
            <v>Roof Replacement / Repair</v>
          </cell>
          <cell r="D2257">
            <v>0</v>
          </cell>
          <cell r="E2257">
            <v>0</v>
          </cell>
          <cell r="F2257">
            <v>0</v>
          </cell>
          <cell r="G2257" t="str">
            <v>Agency Admin.</v>
          </cell>
          <cell r="H2257">
            <v>6</v>
          </cell>
          <cell r="I2257" t="str">
            <v>7212</v>
          </cell>
          <cell r="J2257" t="str">
            <v>Waco Center for Youth</v>
          </cell>
        </row>
        <row r="2258">
          <cell r="A2258" t="str">
            <v>10-033-WCY</v>
          </cell>
          <cell r="B2258" t="str">
            <v>DSHS</v>
          </cell>
          <cell r="C2258" t="str">
            <v>Roof Replacement / Repair</v>
          </cell>
          <cell r="D2258">
            <v>139779</v>
          </cell>
          <cell r="E2258">
            <v>139779</v>
          </cell>
          <cell r="F2258">
            <v>139779</v>
          </cell>
          <cell r="G2258" t="str">
            <v>Construction</v>
          </cell>
          <cell r="H2258">
            <v>1</v>
          </cell>
          <cell r="I2258" t="str">
            <v>7643</v>
          </cell>
          <cell r="J2258" t="str">
            <v>Waco Center for Youth</v>
          </cell>
        </row>
        <row r="2259">
          <cell r="A2259" t="str">
            <v>10-033-WCY</v>
          </cell>
          <cell r="B2259" t="str">
            <v>DSHS</v>
          </cell>
          <cell r="C2259" t="str">
            <v>Roof Replacement / Repair</v>
          </cell>
          <cell r="D2259">
            <v>16928.810000000001</v>
          </cell>
          <cell r="E2259">
            <v>16928.810000000001</v>
          </cell>
          <cell r="F2259">
            <v>16928.810000000001</v>
          </cell>
          <cell r="G2259" t="str">
            <v>Arch. &amp; Eng.</v>
          </cell>
          <cell r="H2259">
            <v>2</v>
          </cell>
          <cell r="I2259" t="str">
            <v>7643</v>
          </cell>
          <cell r="J2259" t="str">
            <v>Waco Center for Youth</v>
          </cell>
        </row>
        <row r="2260">
          <cell r="A2260" t="str">
            <v>10-033-WCY</v>
          </cell>
          <cell r="B2260" t="str">
            <v>DSHS</v>
          </cell>
          <cell r="C2260" t="str">
            <v>Roof Replacement / Repair</v>
          </cell>
          <cell r="D2260">
            <v>1502.82</v>
          </cell>
          <cell r="E2260">
            <v>1502.82</v>
          </cell>
          <cell r="F2260">
            <v>1502.82</v>
          </cell>
          <cell r="G2260" t="str">
            <v>Legal</v>
          </cell>
          <cell r="H2260">
            <v>5</v>
          </cell>
          <cell r="I2260" t="str">
            <v>7643</v>
          </cell>
          <cell r="J2260" t="str">
            <v>Waco Center for Youth</v>
          </cell>
        </row>
        <row r="2261">
          <cell r="A2261" t="str">
            <v>10-033-WCY</v>
          </cell>
          <cell r="B2261" t="str">
            <v>DSHS</v>
          </cell>
          <cell r="C2261" t="str">
            <v>Roof Replacement / Repair</v>
          </cell>
          <cell r="D2261">
            <v>0</v>
          </cell>
          <cell r="E2261">
            <v>0</v>
          </cell>
          <cell r="F2261">
            <v>0</v>
          </cell>
          <cell r="G2261" t="str">
            <v>Agency Admin.</v>
          </cell>
          <cell r="H2261">
            <v>6</v>
          </cell>
          <cell r="I2261" t="str">
            <v>7643</v>
          </cell>
          <cell r="J2261" t="str">
            <v>Waco Center for Youth</v>
          </cell>
        </row>
        <row r="2262">
          <cell r="A2262" t="str">
            <v>10-033-WCY</v>
          </cell>
          <cell r="B2262" t="str">
            <v>DSHS</v>
          </cell>
          <cell r="C2262" t="str">
            <v>Roof Replacement / Repair</v>
          </cell>
          <cell r="D2262">
            <v>4440.6099999999997</v>
          </cell>
          <cell r="E2262">
            <v>4440.6099999999997</v>
          </cell>
          <cell r="F2262">
            <v>4440.6099999999997</v>
          </cell>
          <cell r="G2262" t="str">
            <v>Other</v>
          </cell>
          <cell r="H2262">
            <v>8</v>
          </cell>
          <cell r="I2262" t="str">
            <v>7643</v>
          </cell>
          <cell r="J2262" t="str">
            <v>Waco Center for Youth</v>
          </cell>
        </row>
        <row r="2263">
          <cell r="A2263" t="str">
            <v>10-033-WCY</v>
          </cell>
          <cell r="B2263" t="str">
            <v>DSHS</v>
          </cell>
          <cell r="C2263" t="str">
            <v>Roof Replacement / Repair</v>
          </cell>
          <cell r="D2263">
            <v>0</v>
          </cell>
          <cell r="E2263">
            <v>0</v>
          </cell>
          <cell r="F2263">
            <v>0</v>
          </cell>
          <cell r="G2263" t="str">
            <v>Contingency</v>
          </cell>
          <cell r="H2263">
            <v>9</v>
          </cell>
          <cell r="I2263" t="str">
            <v>7643</v>
          </cell>
          <cell r="J2263" t="str">
            <v>Waco Center for Youth</v>
          </cell>
        </row>
        <row r="2264">
          <cell r="A2264" t="str">
            <v>10-032-WCY</v>
          </cell>
          <cell r="B2264" t="str">
            <v>DSHS</v>
          </cell>
          <cell r="C2264" t="str">
            <v>Install Critical Needs Generators</v>
          </cell>
          <cell r="D2264">
            <v>197561</v>
          </cell>
          <cell r="E2264">
            <v>197561</v>
          </cell>
          <cell r="F2264">
            <v>197561</v>
          </cell>
          <cell r="G2264" t="str">
            <v>Construction</v>
          </cell>
          <cell r="H2264">
            <v>1</v>
          </cell>
          <cell r="I2264" t="str">
            <v>7212</v>
          </cell>
          <cell r="J2264" t="str">
            <v>Waco Center for Youth</v>
          </cell>
        </row>
        <row r="2265">
          <cell r="A2265" t="str">
            <v>10-032-WCY</v>
          </cell>
          <cell r="B2265" t="str">
            <v>DSHS</v>
          </cell>
          <cell r="C2265" t="str">
            <v>Install Critical Needs Generators</v>
          </cell>
          <cell r="D2265">
            <v>0</v>
          </cell>
          <cell r="E2265">
            <v>0</v>
          </cell>
          <cell r="F2265">
            <v>0</v>
          </cell>
          <cell r="G2265" t="str">
            <v>Agency Admin.</v>
          </cell>
          <cell r="H2265">
            <v>6</v>
          </cell>
          <cell r="I2265" t="str">
            <v>7212</v>
          </cell>
          <cell r="J2265" t="str">
            <v>Waco Center for Youth</v>
          </cell>
        </row>
        <row r="2266">
          <cell r="A2266" t="str">
            <v>10-032-WCY</v>
          </cell>
          <cell r="B2266" t="str">
            <v>DSHS</v>
          </cell>
          <cell r="C2266" t="str">
            <v>Install Critical Needs Generators</v>
          </cell>
          <cell r="D2266">
            <v>0</v>
          </cell>
          <cell r="E2266">
            <v>0</v>
          </cell>
          <cell r="F2266">
            <v>0</v>
          </cell>
          <cell r="G2266" t="str">
            <v>Other</v>
          </cell>
          <cell r="H2266">
            <v>8</v>
          </cell>
          <cell r="I2266" t="str">
            <v>7212</v>
          </cell>
          <cell r="J2266" t="str">
            <v>Waco Center for Youth</v>
          </cell>
        </row>
        <row r="2267">
          <cell r="A2267" t="str">
            <v>10-032-WCY</v>
          </cell>
          <cell r="B2267" t="str">
            <v>DSHS</v>
          </cell>
          <cell r="C2267" t="str">
            <v>Install Critical Needs Generators</v>
          </cell>
          <cell r="D2267">
            <v>0</v>
          </cell>
          <cell r="E2267">
            <v>0</v>
          </cell>
          <cell r="F2267">
            <v>0</v>
          </cell>
          <cell r="G2267" t="str">
            <v>Contingency</v>
          </cell>
          <cell r="H2267">
            <v>9</v>
          </cell>
          <cell r="I2267" t="str">
            <v>7212</v>
          </cell>
          <cell r="J2267" t="str">
            <v>Waco Center for Youth</v>
          </cell>
        </row>
        <row r="2268">
          <cell r="A2268" t="str">
            <v>10-032-WCY</v>
          </cell>
          <cell r="B2268" t="str">
            <v>DSHS</v>
          </cell>
          <cell r="C2268" t="str">
            <v>Install Critical Needs Generators</v>
          </cell>
          <cell r="D2268">
            <v>30950.12</v>
          </cell>
          <cell r="E2268">
            <v>30950.12</v>
          </cell>
          <cell r="F2268">
            <v>30950.12</v>
          </cell>
          <cell r="G2268" t="str">
            <v>Construction</v>
          </cell>
          <cell r="H2268">
            <v>1</v>
          </cell>
          <cell r="I2268" t="str">
            <v>7215</v>
          </cell>
          <cell r="J2268" t="str">
            <v>Waco Center for Youth</v>
          </cell>
        </row>
        <row r="2269">
          <cell r="A2269" t="str">
            <v>10-032-WCY</v>
          </cell>
          <cell r="B2269" t="str">
            <v>DSHS</v>
          </cell>
          <cell r="C2269" t="str">
            <v>Install Critical Needs Generators</v>
          </cell>
          <cell r="D2269">
            <v>7297.88</v>
          </cell>
          <cell r="E2269">
            <v>7297.88</v>
          </cell>
          <cell r="F2269">
            <v>7297.88</v>
          </cell>
          <cell r="G2269" t="str">
            <v>Arch. &amp; Eng.</v>
          </cell>
          <cell r="H2269">
            <v>2</v>
          </cell>
          <cell r="I2269" t="str">
            <v>7215</v>
          </cell>
          <cell r="J2269" t="str">
            <v>Waco Center for Youth</v>
          </cell>
        </row>
        <row r="2270">
          <cell r="A2270" t="str">
            <v>10-032-WCY</v>
          </cell>
          <cell r="B2270" t="str">
            <v>DSHS</v>
          </cell>
          <cell r="C2270" t="str">
            <v>Install Critical Needs Generators</v>
          </cell>
          <cell r="D2270">
            <v>0</v>
          </cell>
          <cell r="E2270">
            <v>0</v>
          </cell>
          <cell r="F2270">
            <v>0</v>
          </cell>
          <cell r="G2270" t="str">
            <v>Legal</v>
          </cell>
          <cell r="H2270">
            <v>5</v>
          </cell>
          <cell r="I2270" t="str">
            <v>7215</v>
          </cell>
          <cell r="J2270" t="str">
            <v>Waco Center for Youth</v>
          </cell>
        </row>
        <row r="2271">
          <cell r="A2271" t="str">
            <v>10-032-WCY</v>
          </cell>
          <cell r="B2271" t="str">
            <v>DSHS</v>
          </cell>
          <cell r="C2271" t="str">
            <v>Install Critical Needs Generators</v>
          </cell>
          <cell r="D2271">
            <v>22814.48</v>
          </cell>
          <cell r="E2271">
            <v>22814.48</v>
          </cell>
          <cell r="F2271">
            <v>22814.48</v>
          </cell>
          <cell r="G2271" t="str">
            <v>Agency Admin.</v>
          </cell>
          <cell r="H2271">
            <v>6</v>
          </cell>
          <cell r="I2271" t="str">
            <v>7215</v>
          </cell>
          <cell r="J2271" t="str">
            <v>Waco Center for Youth</v>
          </cell>
        </row>
        <row r="2272">
          <cell r="A2272" t="str">
            <v>10-032-WCY</v>
          </cell>
          <cell r="B2272" t="str">
            <v>DSHS</v>
          </cell>
          <cell r="C2272" t="str">
            <v>Install Critical Needs Generators</v>
          </cell>
          <cell r="D2272">
            <v>0</v>
          </cell>
          <cell r="E2272">
            <v>0</v>
          </cell>
          <cell r="F2272">
            <v>0</v>
          </cell>
          <cell r="G2272" t="str">
            <v>Other</v>
          </cell>
          <cell r="H2272">
            <v>8</v>
          </cell>
          <cell r="I2272" t="str">
            <v>7215</v>
          </cell>
          <cell r="J2272" t="str">
            <v>Waco Center for Youth</v>
          </cell>
        </row>
        <row r="2273">
          <cell r="A2273" t="str">
            <v>10-032-WCY</v>
          </cell>
          <cell r="B2273" t="str">
            <v>DSHS</v>
          </cell>
          <cell r="C2273" t="str">
            <v>Install Critical Needs Generators</v>
          </cell>
          <cell r="D2273">
            <v>0</v>
          </cell>
          <cell r="E2273">
            <v>0</v>
          </cell>
          <cell r="F2273">
            <v>0</v>
          </cell>
          <cell r="G2273" t="str">
            <v>Contingency</v>
          </cell>
          <cell r="H2273">
            <v>9</v>
          </cell>
          <cell r="I2273" t="str">
            <v>7215</v>
          </cell>
          <cell r="J2273" t="str">
            <v>Waco Center for Youth</v>
          </cell>
        </row>
        <row r="2274">
          <cell r="A2274" t="str">
            <v>10-032-WCY</v>
          </cell>
          <cell r="B2274" t="str">
            <v>DSHS</v>
          </cell>
          <cell r="C2274" t="str">
            <v>Install Critical Needs Generators</v>
          </cell>
          <cell r="D2274">
            <v>0</v>
          </cell>
          <cell r="E2274">
            <v>0</v>
          </cell>
          <cell r="F2274">
            <v>0</v>
          </cell>
          <cell r="G2274" t="str">
            <v>Construction</v>
          </cell>
          <cell r="H2274">
            <v>1</v>
          </cell>
          <cell r="I2274" t="str">
            <v>7643</v>
          </cell>
          <cell r="J2274" t="str">
            <v>Waco Center for Youth</v>
          </cell>
        </row>
        <row r="2275">
          <cell r="A2275" t="str">
            <v>10-032-WCY</v>
          </cell>
          <cell r="B2275" t="str">
            <v>DSHS</v>
          </cell>
          <cell r="C2275" t="str">
            <v>Install Critical Needs Generators</v>
          </cell>
          <cell r="D2275">
            <v>20123.45</v>
          </cell>
          <cell r="E2275">
            <v>20123.45</v>
          </cell>
          <cell r="F2275">
            <v>20123.45</v>
          </cell>
          <cell r="G2275" t="str">
            <v>Arch. &amp; Eng.</v>
          </cell>
          <cell r="H2275">
            <v>2</v>
          </cell>
          <cell r="I2275" t="str">
            <v>7643</v>
          </cell>
          <cell r="J2275" t="str">
            <v>Waco Center for Youth</v>
          </cell>
        </row>
        <row r="2276">
          <cell r="A2276" t="str">
            <v>10-032-WCY</v>
          </cell>
          <cell r="B2276" t="str">
            <v>DSHS</v>
          </cell>
          <cell r="C2276" t="str">
            <v>Install Critical Needs Generators</v>
          </cell>
          <cell r="D2276">
            <v>1838.72</v>
          </cell>
          <cell r="E2276">
            <v>1838.72</v>
          </cell>
          <cell r="F2276">
            <v>1838.72</v>
          </cell>
          <cell r="G2276" t="str">
            <v>Legal</v>
          </cell>
          <cell r="H2276">
            <v>5</v>
          </cell>
          <cell r="I2276" t="str">
            <v>7643</v>
          </cell>
          <cell r="J2276" t="str">
            <v>Waco Center for Youth</v>
          </cell>
        </row>
        <row r="2277">
          <cell r="A2277" t="str">
            <v>10-032-WCY</v>
          </cell>
          <cell r="B2277" t="str">
            <v>DSHS</v>
          </cell>
          <cell r="C2277" t="str">
            <v>Install Critical Needs Generators</v>
          </cell>
          <cell r="D2277">
            <v>0</v>
          </cell>
          <cell r="E2277">
            <v>0</v>
          </cell>
          <cell r="F2277">
            <v>0</v>
          </cell>
          <cell r="G2277" t="str">
            <v>Agency Admin.</v>
          </cell>
          <cell r="H2277">
            <v>6</v>
          </cell>
          <cell r="I2277" t="str">
            <v>7643</v>
          </cell>
          <cell r="J2277" t="str">
            <v>Waco Center for Youth</v>
          </cell>
        </row>
        <row r="2278">
          <cell r="A2278" t="str">
            <v>10-032-WCY</v>
          </cell>
          <cell r="B2278" t="str">
            <v>DSHS</v>
          </cell>
          <cell r="C2278" t="str">
            <v>Install Critical Needs Generators</v>
          </cell>
          <cell r="D2278">
            <v>0</v>
          </cell>
          <cell r="E2278">
            <v>0</v>
          </cell>
          <cell r="F2278">
            <v>0</v>
          </cell>
          <cell r="G2278" t="str">
            <v>Other</v>
          </cell>
          <cell r="H2278">
            <v>8</v>
          </cell>
          <cell r="I2278" t="str">
            <v>7643</v>
          </cell>
          <cell r="J2278" t="str">
            <v>Waco Center for Youth</v>
          </cell>
        </row>
        <row r="2279">
          <cell r="A2279" t="str">
            <v>10-032-WCY</v>
          </cell>
          <cell r="B2279" t="str">
            <v>DSHS</v>
          </cell>
          <cell r="C2279" t="str">
            <v>Install Critical Needs Generators</v>
          </cell>
          <cell r="D2279">
            <v>0</v>
          </cell>
          <cell r="E2279">
            <v>0</v>
          </cell>
          <cell r="F2279">
            <v>0</v>
          </cell>
          <cell r="G2279" t="str">
            <v>Contingency</v>
          </cell>
          <cell r="H2279">
            <v>9</v>
          </cell>
          <cell r="I2279" t="str">
            <v>7643</v>
          </cell>
          <cell r="J2279" t="str">
            <v>Waco Center for Youth</v>
          </cell>
        </row>
        <row r="2280">
          <cell r="A2280" t="str">
            <v>10-031-TCD</v>
          </cell>
          <cell r="B2280" t="str">
            <v>DSHS</v>
          </cell>
          <cell r="C2280" t="str">
            <v>Replace Critical Needs Generator 529</v>
          </cell>
          <cell r="D2280">
            <v>16200</v>
          </cell>
          <cell r="E2280">
            <v>16200</v>
          </cell>
          <cell r="F2280">
            <v>16200</v>
          </cell>
          <cell r="G2280" t="str">
            <v>Construction</v>
          </cell>
          <cell r="H2280">
            <v>1</v>
          </cell>
          <cell r="I2280" t="str">
            <v>7619</v>
          </cell>
          <cell r="J2280" t="str">
            <v>Texas Center for Infectious Disease</v>
          </cell>
        </row>
        <row r="2281">
          <cell r="A2281" t="str">
            <v>10-031-TCD</v>
          </cell>
          <cell r="B2281" t="str">
            <v>DSHS</v>
          </cell>
          <cell r="C2281" t="str">
            <v>Replace Critical Needs Generator 529</v>
          </cell>
          <cell r="D2281">
            <v>62902</v>
          </cell>
          <cell r="E2281">
            <v>62902</v>
          </cell>
          <cell r="F2281">
            <v>62902</v>
          </cell>
          <cell r="G2281" t="str">
            <v>Construction</v>
          </cell>
          <cell r="H2281">
            <v>1</v>
          </cell>
          <cell r="I2281" t="str">
            <v>7643</v>
          </cell>
          <cell r="J2281" t="str">
            <v>Texas Center for Infectious Disease</v>
          </cell>
        </row>
        <row r="2282">
          <cell r="A2282" t="str">
            <v>10-031-TCD</v>
          </cell>
          <cell r="B2282" t="str">
            <v>DSHS</v>
          </cell>
          <cell r="C2282" t="str">
            <v>Replace Critical Needs Generator 529</v>
          </cell>
          <cell r="D2282">
            <v>15602.08</v>
          </cell>
          <cell r="E2282">
            <v>15602.08</v>
          </cell>
          <cell r="F2282">
            <v>15602.08</v>
          </cell>
          <cell r="G2282" t="str">
            <v>Arch. &amp; Eng.</v>
          </cell>
          <cell r="H2282">
            <v>2</v>
          </cell>
          <cell r="I2282" t="str">
            <v>7643</v>
          </cell>
          <cell r="J2282" t="str">
            <v>Texas Center for Infectious Disease</v>
          </cell>
        </row>
        <row r="2283">
          <cell r="A2283" t="str">
            <v>10-031-TCD</v>
          </cell>
          <cell r="B2283" t="str">
            <v>DSHS</v>
          </cell>
          <cell r="C2283" t="str">
            <v>Replace Critical Needs Generator 529</v>
          </cell>
          <cell r="D2283">
            <v>1697.61</v>
          </cell>
          <cell r="E2283">
            <v>1697.61</v>
          </cell>
          <cell r="F2283">
            <v>1697.61</v>
          </cell>
          <cell r="G2283" t="str">
            <v>Legal</v>
          </cell>
          <cell r="H2283">
            <v>5</v>
          </cell>
          <cell r="I2283" t="str">
            <v>7643</v>
          </cell>
          <cell r="J2283" t="str">
            <v>Texas Center for Infectious Disease</v>
          </cell>
        </row>
        <row r="2284">
          <cell r="A2284" t="str">
            <v>10-031-TCD</v>
          </cell>
          <cell r="B2284" t="str">
            <v>DSHS</v>
          </cell>
          <cell r="C2284" t="str">
            <v>Replace Critical Needs Generator 529</v>
          </cell>
          <cell r="D2284">
            <v>0</v>
          </cell>
          <cell r="E2284">
            <v>0</v>
          </cell>
          <cell r="F2284">
            <v>0</v>
          </cell>
          <cell r="G2284" t="str">
            <v>Agency Admin.</v>
          </cell>
          <cell r="H2284">
            <v>6</v>
          </cell>
          <cell r="I2284" t="str">
            <v>7643</v>
          </cell>
          <cell r="J2284" t="str">
            <v>Texas Center for Infectious Disease</v>
          </cell>
        </row>
        <row r="2285">
          <cell r="A2285" t="str">
            <v>10-031-TCD</v>
          </cell>
          <cell r="B2285" t="str">
            <v>DSHS</v>
          </cell>
          <cell r="C2285" t="str">
            <v>Replace Critical Needs Generator 529</v>
          </cell>
          <cell r="D2285">
            <v>0</v>
          </cell>
          <cell r="E2285">
            <v>0</v>
          </cell>
          <cell r="F2285">
            <v>0</v>
          </cell>
          <cell r="G2285" t="str">
            <v>Contingency</v>
          </cell>
          <cell r="H2285">
            <v>9</v>
          </cell>
          <cell r="I2285" t="str">
            <v>7643</v>
          </cell>
          <cell r="J2285" t="str">
            <v>Texas Center for Infectious Disease</v>
          </cell>
        </row>
        <row r="2286">
          <cell r="A2286" t="str">
            <v>10-030-TSH</v>
          </cell>
          <cell r="B2286" t="str">
            <v>DSHS</v>
          </cell>
          <cell r="C2286" t="str">
            <v>Roof Repair Replacement</v>
          </cell>
          <cell r="D2286">
            <v>0</v>
          </cell>
          <cell r="E2286">
            <v>0</v>
          </cell>
          <cell r="F2286">
            <v>0</v>
          </cell>
          <cell r="G2286" t="str">
            <v>Construction</v>
          </cell>
          <cell r="H2286">
            <v>1</v>
          </cell>
          <cell r="I2286" t="str">
            <v>7215</v>
          </cell>
          <cell r="J2286" t="str">
            <v>Terrell State Hospital</v>
          </cell>
        </row>
        <row r="2287">
          <cell r="A2287" t="str">
            <v>10-030-TSH</v>
          </cell>
          <cell r="B2287" t="str">
            <v>DSHS</v>
          </cell>
          <cell r="C2287" t="str">
            <v>Roof Repair Replacement</v>
          </cell>
          <cell r="D2287">
            <v>46479.42</v>
          </cell>
          <cell r="E2287">
            <v>46479.42</v>
          </cell>
          <cell r="F2287">
            <v>46479.42</v>
          </cell>
          <cell r="G2287" t="str">
            <v>Agency Admin.</v>
          </cell>
          <cell r="H2287">
            <v>6</v>
          </cell>
          <cell r="I2287" t="str">
            <v>7215</v>
          </cell>
          <cell r="J2287" t="str">
            <v>Terrell State Hospital</v>
          </cell>
        </row>
        <row r="2288">
          <cell r="A2288" t="str">
            <v>10-030-TSH</v>
          </cell>
          <cell r="B2288" t="str">
            <v>DSHS</v>
          </cell>
          <cell r="C2288" t="str">
            <v>Roof Repair Replacement</v>
          </cell>
          <cell r="D2288">
            <v>1055.55</v>
          </cell>
          <cell r="E2288">
            <v>1055.55</v>
          </cell>
          <cell r="F2288">
            <v>1055.55</v>
          </cell>
          <cell r="G2288" t="str">
            <v>Other</v>
          </cell>
          <cell r="H2288">
            <v>8</v>
          </cell>
          <cell r="I2288" t="str">
            <v>7215</v>
          </cell>
          <cell r="J2288" t="str">
            <v>Terrell State Hospital</v>
          </cell>
        </row>
        <row r="2289">
          <cell r="A2289" t="str">
            <v>10-030-TSH</v>
          </cell>
          <cell r="B2289" t="str">
            <v>DSHS</v>
          </cell>
          <cell r="C2289" t="str">
            <v>Roof Repair Replacement</v>
          </cell>
          <cell r="D2289">
            <v>189409.5</v>
          </cell>
          <cell r="E2289">
            <v>189409.5</v>
          </cell>
          <cell r="F2289">
            <v>189409.5</v>
          </cell>
          <cell r="G2289" t="str">
            <v>Construction</v>
          </cell>
          <cell r="H2289">
            <v>1</v>
          </cell>
          <cell r="I2289" t="str">
            <v>7616</v>
          </cell>
          <cell r="J2289" t="str">
            <v>Terrell State Hospital</v>
          </cell>
        </row>
        <row r="2290">
          <cell r="A2290" t="str">
            <v>10-030-TSH</v>
          </cell>
          <cell r="B2290" t="str">
            <v>DSHS</v>
          </cell>
          <cell r="C2290" t="str">
            <v>Roof Repair Replacement</v>
          </cell>
          <cell r="D2290">
            <v>580135.5</v>
          </cell>
          <cell r="E2290">
            <v>580135.5</v>
          </cell>
          <cell r="F2290">
            <v>580135.5</v>
          </cell>
          <cell r="G2290" t="str">
            <v>Construction</v>
          </cell>
          <cell r="H2290">
            <v>1</v>
          </cell>
          <cell r="I2290" t="str">
            <v>7643</v>
          </cell>
          <cell r="J2290" t="str">
            <v>Terrell State Hospital</v>
          </cell>
        </row>
        <row r="2291">
          <cell r="A2291" t="str">
            <v>10-030-TSH</v>
          </cell>
          <cell r="B2291" t="str">
            <v>DSHS</v>
          </cell>
          <cell r="C2291" t="str">
            <v>Roof Repair Replacement</v>
          </cell>
          <cell r="D2291">
            <v>61563.6</v>
          </cell>
          <cell r="E2291">
            <v>61563.6</v>
          </cell>
          <cell r="F2291">
            <v>61563.6</v>
          </cell>
          <cell r="G2291" t="str">
            <v>Arch. &amp; Eng.</v>
          </cell>
          <cell r="H2291">
            <v>2</v>
          </cell>
          <cell r="I2291" t="str">
            <v>7643</v>
          </cell>
          <cell r="J2291" t="str">
            <v>Terrell State Hospital</v>
          </cell>
        </row>
        <row r="2292">
          <cell r="A2292" t="str">
            <v>10-030-TSH</v>
          </cell>
          <cell r="B2292" t="str">
            <v>DSHS</v>
          </cell>
          <cell r="C2292" t="str">
            <v>Roof Repair Replacement</v>
          </cell>
          <cell r="D2292">
            <v>1379.12</v>
          </cell>
          <cell r="E2292">
            <v>1379.12</v>
          </cell>
          <cell r="F2292">
            <v>1379.12</v>
          </cell>
          <cell r="G2292" t="str">
            <v>Legal</v>
          </cell>
          <cell r="H2292">
            <v>5</v>
          </cell>
          <cell r="I2292" t="str">
            <v>7643</v>
          </cell>
          <cell r="J2292" t="str">
            <v>Terrell State Hospital</v>
          </cell>
        </row>
        <row r="2293">
          <cell r="A2293" t="str">
            <v>10-030-TSH</v>
          </cell>
          <cell r="B2293" t="str">
            <v>DSHS</v>
          </cell>
          <cell r="C2293" t="str">
            <v>Roof Repair Replacement</v>
          </cell>
          <cell r="D2293">
            <v>0</v>
          </cell>
          <cell r="E2293">
            <v>0</v>
          </cell>
          <cell r="F2293">
            <v>0</v>
          </cell>
          <cell r="G2293" t="str">
            <v>Agency Admin.</v>
          </cell>
          <cell r="H2293">
            <v>6</v>
          </cell>
          <cell r="I2293" t="str">
            <v>7643</v>
          </cell>
          <cell r="J2293" t="str">
            <v>Terrell State Hospital</v>
          </cell>
        </row>
        <row r="2294">
          <cell r="A2294" t="str">
            <v>10-030-TSH</v>
          </cell>
          <cell r="B2294" t="str">
            <v>DSHS</v>
          </cell>
          <cell r="C2294" t="str">
            <v>Roof Repair Replacement</v>
          </cell>
          <cell r="D2294">
            <v>10055.84</v>
          </cell>
          <cell r="E2294">
            <v>10055.84</v>
          </cell>
          <cell r="F2294">
            <v>10055.84</v>
          </cell>
          <cell r="G2294" t="str">
            <v>Other</v>
          </cell>
          <cell r="H2294">
            <v>8</v>
          </cell>
          <cell r="I2294" t="str">
            <v>7643</v>
          </cell>
          <cell r="J2294" t="str">
            <v>Terrell State Hospital</v>
          </cell>
        </row>
        <row r="2295">
          <cell r="A2295" t="str">
            <v>10-030-TSH</v>
          </cell>
          <cell r="B2295" t="str">
            <v>DSHS</v>
          </cell>
          <cell r="C2295" t="str">
            <v>Roof Repair Replacement</v>
          </cell>
          <cell r="D2295">
            <v>0</v>
          </cell>
          <cell r="E2295">
            <v>0</v>
          </cell>
          <cell r="F2295">
            <v>0</v>
          </cell>
          <cell r="G2295" t="str">
            <v>Contingency</v>
          </cell>
          <cell r="H2295">
            <v>9</v>
          </cell>
          <cell r="I2295" t="str">
            <v>7643</v>
          </cell>
          <cell r="J2295" t="str">
            <v>Terrell State Hospital</v>
          </cell>
        </row>
        <row r="2296">
          <cell r="A2296" t="str">
            <v>10-029-TSH</v>
          </cell>
          <cell r="B2296" t="str">
            <v>DSHS</v>
          </cell>
          <cell r="C2296" t="str">
            <v>Emergency Standby Power Campus Wide</v>
          </cell>
          <cell r="D2296">
            <v>1714.02</v>
          </cell>
          <cell r="E2296">
            <v>1714.02</v>
          </cell>
          <cell r="F2296">
            <v>1714.02</v>
          </cell>
          <cell r="G2296" t="str">
            <v>Arch. &amp; Eng.</v>
          </cell>
          <cell r="H2296">
            <v>2</v>
          </cell>
          <cell r="I2296" t="str">
            <v>7212</v>
          </cell>
          <cell r="J2296" t="str">
            <v>Terrell State Hospital</v>
          </cell>
        </row>
        <row r="2297">
          <cell r="A2297" t="str">
            <v>10-029-TSH</v>
          </cell>
          <cell r="B2297" t="str">
            <v>DSHS</v>
          </cell>
          <cell r="C2297" t="str">
            <v>Emergency Standby Power Campus Wide</v>
          </cell>
          <cell r="D2297">
            <v>0</v>
          </cell>
          <cell r="E2297">
            <v>0</v>
          </cell>
          <cell r="F2297">
            <v>0</v>
          </cell>
          <cell r="G2297" t="str">
            <v>Agency Admin.</v>
          </cell>
          <cell r="H2297">
            <v>6</v>
          </cell>
          <cell r="I2297" t="str">
            <v>7212</v>
          </cell>
          <cell r="J2297" t="str">
            <v>Terrell State Hospital</v>
          </cell>
        </row>
        <row r="2298">
          <cell r="A2298" t="str">
            <v>10-029-TSH</v>
          </cell>
          <cell r="B2298" t="str">
            <v>DSHS</v>
          </cell>
          <cell r="C2298" t="str">
            <v>Emergency Standby Power Campus Wide</v>
          </cell>
          <cell r="D2298">
            <v>1109879.06</v>
          </cell>
          <cell r="E2298">
            <v>1109879.06</v>
          </cell>
          <cell r="F2298">
            <v>1109879.06</v>
          </cell>
          <cell r="G2298" t="str">
            <v>Construction</v>
          </cell>
          <cell r="H2298">
            <v>1</v>
          </cell>
          <cell r="I2298" t="str">
            <v>7215</v>
          </cell>
          <cell r="J2298" t="str">
            <v>Terrell State Hospital</v>
          </cell>
        </row>
        <row r="2299">
          <cell r="A2299" t="str">
            <v>10-029-TSH</v>
          </cell>
          <cell r="B2299" t="str">
            <v>DSHS</v>
          </cell>
          <cell r="C2299" t="str">
            <v>Emergency Standby Power Campus Wide</v>
          </cell>
          <cell r="D2299">
            <v>32644.63</v>
          </cell>
          <cell r="E2299">
            <v>32644.63</v>
          </cell>
          <cell r="F2299">
            <v>32644.63</v>
          </cell>
          <cell r="G2299" t="str">
            <v>Arch. &amp; Eng.</v>
          </cell>
          <cell r="H2299">
            <v>2</v>
          </cell>
          <cell r="I2299" t="str">
            <v>7215</v>
          </cell>
          <cell r="J2299" t="str">
            <v>Terrell State Hospital</v>
          </cell>
        </row>
        <row r="2300">
          <cell r="A2300" t="str">
            <v>10-029-TSH</v>
          </cell>
          <cell r="B2300" t="str">
            <v>DSHS</v>
          </cell>
          <cell r="C2300" t="str">
            <v>Emergency Standby Power Campus Wide</v>
          </cell>
          <cell r="D2300">
            <v>68918.42</v>
          </cell>
          <cell r="E2300">
            <v>68918.42</v>
          </cell>
          <cell r="F2300">
            <v>68918.42</v>
          </cell>
          <cell r="G2300" t="str">
            <v>Agency Admin.</v>
          </cell>
          <cell r="H2300">
            <v>6</v>
          </cell>
          <cell r="I2300" t="str">
            <v>7215</v>
          </cell>
          <cell r="J2300" t="str">
            <v>Terrell State Hospital</v>
          </cell>
        </row>
        <row r="2301">
          <cell r="A2301" t="str">
            <v>10-029-TSH</v>
          </cell>
          <cell r="B2301" t="str">
            <v>DSHS</v>
          </cell>
          <cell r="C2301" t="str">
            <v>Emergency Standby Power Campus Wide</v>
          </cell>
          <cell r="D2301">
            <v>0</v>
          </cell>
          <cell r="E2301">
            <v>0</v>
          </cell>
          <cell r="F2301">
            <v>0</v>
          </cell>
          <cell r="G2301" t="str">
            <v>Contingency</v>
          </cell>
          <cell r="H2301">
            <v>9</v>
          </cell>
          <cell r="I2301" t="str">
            <v>7215</v>
          </cell>
          <cell r="J2301" t="str">
            <v>Terrell State Hospital</v>
          </cell>
        </row>
        <row r="2302">
          <cell r="A2302" t="str">
            <v>10-029-TSH</v>
          </cell>
          <cell r="B2302" t="str">
            <v>DSHS</v>
          </cell>
          <cell r="C2302" t="str">
            <v>Emergency Standby Power Campus Wide</v>
          </cell>
          <cell r="D2302">
            <v>0</v>
          </cell>
          <cell r="E2302">
            <v>0</v>
          </cell>
          <cell r="F2302">
            <v>0</v>
          </cell>
          <cell r="G2302" t="str">
            <v>Construction</v>
          </cell>
          <cell r="H2302">
            <v>1</v>
          </cell>
          <cell r="I2302" t="str">
            <v>7643</v>
          </cell>
          <cell r="J2302" t="str">
            <v>Terrell State Hospital</v>
          </cell>
        </row>
        <row r="2303">
          <cell r="A2303" t="str">
            <v>10-029-TSH</v>
          </cell>
          <cell r="B2303" t="str">
            <v>DSHS</v>
          </cell>
          <cell r="C2303" t="str">
            <v>Emergency Standby Power Campus Wide</v>
          </cell>
          <cell r="D2303">
            <v>79958.899999999994</v>
          </cell>
          <cell r="E2303">
            <v>79958.899999999994</v>
          </cell>
          <cell r="F2303">
            <v>79958.899999999994</v>
          </cell>
          <cell r="G2303" t="str">
            <v>Arch. &amp; Eng.</v>
          </cell>
          <cell r="H2303">
            <v>2</v>
          </cell>
          <cell r="I2303" t="str">
            <v>7643</v>
          </cell>
          <cell r="J2303" t="str">
            <v>Terrell State Hospital</v>
          </cell>
        </row>
        <row r="2304">
          <cell r="A2304" t="str">
            <v>10-029-TSH</v>
          </cell>
          <cell r="B2304" t="str">
            <v>DSHS</v>
          </cell>
          <cell r="C2304" t="str">
            <v>Emergency Standby Power Campus Wide</v>
          </cell>
          <cell r="D2304">
            <v>1269.8900000000001</v>
          </cell>
          <cell r="E2304">
            <v>1269.8900000000001</v>
          </cell>
          <cell r="F2304">
            <v>1269.8900000000001</v>
          </cell>
          <cell r="G2304" t="str">
            <v>Legal</v>
          </cell>
          <cell r="H2304">
            <v>5</v>
          </cell>
          <cell r="I2304" t="str">
            <v>7643</v>
          </cell>
          <cell r="J2304" t="str">
            <v>Terrell State Hospital</v>
          </cell>
        </row>
        <row r="2305">
          <cell r="A2305" t="str">
            <v>10-029-TSH</v>
          </cell>
          <cell r="B2305" t="str">
            <v>DSHS</v>
          </cell>
          <cell r="C2305" t="str">
            <v>Emergency Standby Power Campus Wide</v>
          </cell>
          <cell r="D2305">
            <v>0</v>
          </cell>
          <cell r="E2305">
            <v>0</v>
          </cell>
          <cell r="F2305">
            <v>0</v>
          </cell>
          <cell r="G2305" t="str">
            <v>Agency Admin.</v>
          </cell>
          <cell r="H2305">
            <v>6</v>
          </cell>
          <cell r="I2305" t="str">
            <v>7643</v>
          </cell>
          <cell r="J2305" t="str">
            <v>Terrell State Hospital</v>
          </cell>
        </row>
        <row r="2306">
          <cell r="A2306" t="str">
            <v>10-029-TSH</v>
          </cell>
          <cell r="B2306" t="str">
            <v>DSHS</v>
          </cell>
          <cell r="C2306" t="str">
            <v>Emergency Standby Power Campus Wide</v>
          </cell>
          <cell r="D2306">
            <v>0</v>
          </cell>
          <cell r="E2306">
            <v>0</v>
          </cell>
          <cell r="F2306">
            <v>0</v>
          </cell>
          <cell r="G2306" t="str">
            <v>Other</v>
          </cell>
          <cell r="H2306">
            <v>8</v>
          </cell>
          <cell r="I2306" t="str">
            <v>7643</v>
          </cell>
          <cell r="J2306" t="str">
            <v>Terrell State Hospital</v>
          </cell>
        </row>
        <row r="2307">
          <cell r="A2307" t="str">
            <v>10-029-TSH</v>
          </cell>
          <cell r="B2307" t="str">
            <v>DSHS</v>
          </cell>
          <cell r="C2307" t="str">
            <v>Emergency Standby Power Campus Wide</v>
          </cell>
          <cell r="D2307">
            <v>0</v>
          </cell>
          <cell r="E2307">
            <v>0</v>
          </cell>
          <cell r="F2307">
            <v>0</v>
          </cell>
          <cell r="G2307" t="str">
            <v>Contingency</v>
          </cell>
          <cell r="H2307">
            <v>9</v>
          </cell>
          <cell r="I2307" t="str">
            <v>7643</v>
          </cell>
          <cell r="J2307" t="str">
            <v>Terrell State Hospital</v>
          </cell>
        </row>
        <row r="2308">
          <cell r="A2308" t="str">
            <v>10-028-TSH</v>
          </cell>
          <cell r="B2308" t="str">
            <v>DSHS</v>
          </cell>
          <cell r="C2308" t="str">
            <v>Fire Alarm Replacement</v>
          </cell>
          <cell r="D2308">
            <v>189720</v>
          </cell>
          <cell r="E2308">
            <v>189720</v>
          </cell>
          <cell r="F2308">
            <v>189720</v>
          </cell>
          <cell r="G2308" t="str">
            <v>Construction</v>
          </cell>
          <cell r="H2308">
            <v>1</v>
          </cell>
          <cell r="I2308" t="str">
            <v>7643</v>
          </cell>
          <cell r="J2308" t="str">
            <v>Terrell State Hospital</v>
          </cell>
        </row>
        <row r="2309">
          <cell r="A2309" t="str">
            <v>10-028-TSH</v>
          </cell>
          <cell r="B2309" t="str">
            <v>DSHS</v>
          </cell>
          <cell r="C2309" t="str">
            <v>Fire Alarm Replacement</v>
          </cell>
          <cell r="D2309">
            <v>35319.599999999999</v>
          </cell>
          <cell r="E2309">
            <v>35319.599999999999</v>
          </cell>
          <cell r="F2309">
            <v>35319.599999999999</v>
          </cell>
          <cell r="G2309" t="str">
            <v>Arch. &amp; Eng.</v>
          </cell>
          <cell r="H2309">
            <v>2</v>
          </cell>
          <cell r="I2309" t="str">
            <v>7643</v>
          </cell>
          <cell r="J2309" t="str">
            <v>Terrell State Hospital</v>
          </cell>
        </row>
        <row r="2310">
          <cell r="A2310" t="str">
            <v>10-028-TSH</v>
          </cell>
          <cell r="B2310" t="str">
            <v>DSHS</v>
          </cell>
          <cell r="C2310" t="str">
            <v>Fire Alarm Replacement</v>
          </cell>
          <cell r="D2310">
            <v>2250.9499999999998</v>
          </cell>
          <cell r="E2310">
            <v>2250.9499999999998</v>
          </cell>
          <cell r="F2310">
            <v>2250.9499999999998</v>
          </cell>
          <cell r="G2310" t="str">
            <v>Legal</v>
          </cell>
          <cell r="H2310">
            <v>5</v>
          </cell>
          <cell r="I2310" t="str">
            <v>7643</v>
          </cell>
          <cell r="J2310" t="str">
            <v>Terrell State Hospital</v>
          </cell>
        </row>
        <row r="2311">
          <cell r="A2311" t="str">
            <v>10-028-TSH</v>
          </cell>
          <cell r="B2311" t="str">
            <v>DSHS</v>
          </cell>
          <cell r="C2311" t="str">
            <v>Fire Alarm Replacement</v>
          </cell>
          <cell r="D2311">
            <v>0</v>
          </cell>
          <cell r="E2311">
            <v>0</v>
          </cell>
          <cell r="F2311">
            <v>0</v>
          </cell>
          <cell r="G2311" t="str">
            <v>Agency Admin.</v>
          </cell>
          <cell r="H2311">
            <v>6</v>
          </cell>
          <cell r="I2311" t="str">
            <v>7643</v>
          </cell>
          <cell r="J2311" t="str">
            <v>Terrell State Hospital</v>
          </cell>
        </row>
        <row r="2312">
          <cell r="A2312" t="str">
            <v>10-028-TSH</v>
          </cell>
          <cell r="B2312" t="str">
            <v>DSHS</v>
          </cell>
          <cell r="C2312" t="str">
            <v>Fire Alarm Replacement</v>
          </cell>
          <cell r="D2312">
            <v>0</v>
          </cell>
          <cell r="E2312">
            <v>0</v>
          </cell>
          <cell r="F2312">
            <v>0</v>
          </cell>
          <cell r="G2312" t="str">
            <v>Other</v>
          </cell>
          <cell r="H2312">
            <v>8</v>
          </cell>
          <cell r="I2312" t="str">
            <v>7643</v>
          </cell>
          <cell r="J2312" t="str">
            <v>Terrell State Hospital</v>
          </cell>
        </row>
        <row r="2313">
          <cell r="A2313" t="str">
            <v>10-028-TSH</v>
          </cell>
          <cell r="B2313" t="str">
            <v>DSHS</v>
          </cell>
          <cell r="C2313" t="str">
            <v>Fire Alarm Replacement</v>
          </cell>
          <cell r="D2313">
            <v>0</v>
          </cell>
          <cell r="E2313">
            <v>0</v>
          </cell>
          <cell r="F2313">
            <v>0</v>
          </cell>
          <cell r="G2313" t="str">
            <v>Contingency</v>
          </cell>
          <cell r="H2313">
            <v>9</v>
          </cell>
          <cell r="I2313" t="str">
            <v>7643</v>
          </cell>
          <cell r="J2313" t="str">
            <v>Terrell State Hospital</v>
          </cell>
        </row>
        <row r="2314">
          <cell r="A2314" t="str">
            <v>10-027-TSH</v>
          </cell>
          <cell r="B2314" t="str">
            <v>DSHS</v>
          </cell>
          <cell r="C2314" t="str">
            <v>Enclosed Exposed Piping</v>
          </cell>
          <cell r="D2314">
            <v>290548.24</v>
          </cell>
          <cell r="E2314">
            <v>290548.24</v>
          </cell>
          <cell r="F2314">
            <v>290548.24</v>
          </cell>
          <cell r="G2314" t="str">
            <v>Construction</v>
          </cell>
          <cell r="H2314">
            <v>1</v>
          </cell>
          <cell r="I2314" t="str">
            <v>7643</v>
          </cell>
          <cell r="J2314" t="str">
            <v>Terrell State Hospital</v>
          </cell>
        </row>
        <row r="2315">
          <cell r="A2315" t="str">
            <v>10-027-TSH</v>
          </cell>
          <cell r="B2315" t="str">
            <v>DSHS</v>
          </cell>
          <cell r="C2315" t="str">
            <v>Enclosed Exposed Piping</v>
          </cell>
          <cell r="D2315">
            <v>35524.959999999999</v>
          </cell>
          <cell r="E2315">
            <v>35524.959999999999</v>
          </cell>
          <cell r="F2315">
            <v>35524.959999999999</v>
          </cell>
          <cell r="G2315" t="str">
            <v>Arch. &amp; Eng.</v>
          </cell>
          <cell r="H2315">
            <v>2</v>
          </cell>
          <cell r="I2315" t="str">
            <v>7643</v>
          </cell>
          <cell r="J2315" t="str">
            <v>Terrell State Hospital</v>
          </cell>
        </row>
        <row r="2316">
          <cell r="A2316" t="str">
            <v>10-027-TSH</v>
          </cell>
          <cell r="B2316" t="str">
            <v>DSHS</v>
          </cell>
          <cell r="C2316" t="str">
            <v>Enclosed Exposed Piping</v>
          </cell>
          <cell r="D2316">
            <v>2429.12</v>
          </cell>
          <cell r="E2316">
            <v>2429.12</v>
          </cell>
          <cell r="F2316">
            <v>2429.12</v>
          </cell>
          <cell r="G2316" t="str">
            <v>Legal</v>
          </cell>
          <cell r="H2316">
            <v>5</v>
          </cell>
          <cell r="I2316" t="str">
            <v>7643</v>
          </cell>
          <cell r="J2316" t="str">
            <v>Terrell State Hospital</v>
          </cell>
        </row>
        <row r="2317">
          <cell r="A2317" t="str">
            <v>10-027-TSH</v>
          </cell>
          <cell r="B2317" t="str">
            <v>DSHS</v>
          </cell>
          <cell r="C2317" t="str">
            <v>Enclosed Exposed Piping</v>
          </cell>
          <cell r="D2317">
            <v>0</v>
          </cell>
          <cell r="E2317">
            <v>0</v>
          </cell>
          <cell r="F2317">
            <v>0</v>
          </cell>
          <cell r="G2317" t="str">
            <v>Agency Admin.</v>
          </cell>
          <cell r="H2317">
            <v>6</v>
          </cell>
          <cell r="I2317" t="str">
            <v>7643</v>
          </cell>
          <cell r="J2317" t="str">
            <v>Terrell State Hospital</v>
          </cell>
        </row>
        <row r="2318">
          <cell r="A2318" t="str">
            <v>10-027-TSH</v>
          </cell>
          <cell r="B2318" t="str">
            <v>DSHS</v>
          </cell>
          <cell r="C2318" t="str">
            <v>Enclosed Exposed Piping</v>
          </cell>
          <cell r="D2318">
            <v>0</v>
          </cell>
          <cell r="E2318">
            <v>0</v>
          </cell>
          <cell r="F2318">
            <v>0</v>
          </cell>
          <cell r="G2318" t="str">
            <v>Contingency</v>
          </cell>
          <cell r="H2318">
            <v>9</v>
          </cell>
          <cell r="I2318" t="str">
            <v>7643</v>
          </cell>
          <cell r="J2318" t="str">
            <v>Terrell State Hospital</v>
          </cell>
        </row>
        <row r="2319">
          <cell r="A2319" t="str">
            <v>10-026-SAH</v>
          </cell>
          <cell r="B2319" t="str">
            <v>DSHS</v>
          </cell>
          <cell r="C2319" t="str">
            <v>Roof Repair/Replace</v>
          </cell>
          <cell r="D2319">
            <v>104120.06</v>
          </cell>
          <cell r="E2319">
            <v>104120.06</v>
          </cell>
          <cell r="F2319">
            <v>104120.06</v>
          </cell>
          <cell r="G2319" t="str">
            <v>Construction</v>
          </cell>
          <cell r="H2319">
            <v>1</v>
          </cell>
          <cell r="I2319" t="str">
            <v>7215</v>
          </cell>
          <cell r="J2319" t="str">
            <v>San Antonio State Hospital</v>
          </cell>
        </row>
        <row r="2320">
          <cell r="A2320" t="str">
            <v>10-026-SAH</v>
          </cell>
          <cell r="B2320" t="str">
            <v>DSHS</v>
          </cell>
          <cell r="C2320" t="str">
            <v>Roof Repair/Replace</v>
          </cell>
          <cell r="D2320">
            <v>13626.15</v>
          </cell>
          <cell r="E2320">
            <v>13626.15</v>
          </cell>
          <cell r="F2320">
            <v>13626.15</v>
          </cell>
          <cell r="G2320" t="str">
            <v>Arch. &amp; Eng.</v>
          </cell>
          <cell r="H2320">
            <v>2</v>
          </cell>
          <cell r="I2320" t="str">
            <v>7215</v>
          </cell>
          <cell r="J2320" t="str">
            <v>San Antonio State Hospital</v>
          </cell>
        </row>
        <row r="2321">
          <cell r="A2321" t="str">
            <v>10-026-SAH</v>
          </cell>
          <cell r="B2321" t="str">
            <v>DSHS</v>
          </cell>
          <cell r="C2321" t="str">
            <v>Roof Repair/Replace</v>
          </cell>
          <cell r="D2321">
            <v>0</v>
          </cell>
          <cell r="E2321">
            <v>0</v>
          </cell>
          <cell r="F2321">
            <v>0</v>
          </cell>
          <cell r="G2321" t="str">
            <v>Legal</v>
          </cell>
          <cell r="H2321">
            <v>5</v>
          </cell>
          <cell r="I2321" t="str">
            <v>7215</v>
          </cell>
          <cell r="J2321" t="str">
            <v>San Antonio State Hospital</v>
          </cell>
        </row>
        <row r="2322">
          <cell r="A2322" t="str">
            <v>10-026-SAH</v>
          </cell>
          <cell r="B2322" t="str">
            <v>DSHS</v>
          </cell>
          <cell r="C2322" t="str">
            <v>Roof Repair/Replace</v>
          </cell>
          <cell r="D2322">
            <v>19933.79</v>
          </cell>
          <cell r="E2322">
            <v>19933.79</v>
          </cell>
          <cell r="F2322">
            <v>19933.79</v>
          </cell>
          <cell r="G2322" t="str">
            <v>Agency Admin.</v>
          </cell>
          <cell r="H2322">
            <v>6</v>
          </cell>
          <cell r="I2322" t="str">
            <v>7215</v>
          </cell>
          <cell r="J2322" t="str">
            <v>San Antonio State Hospital</v>
          </cell>
        </row>
        <row r="2323">
          <cell r="A2323" t="str">
            <v>10-026-SAH</v>
          </cell>
          <cell r="B2323" t="str">
            <v>DSHS</v>
          </cell>
          <cell r="C2323" t="str">
            <v>Roof Repair/Replace</v>
          </cell>
          <cell r="D2323">
            <v>0</v>
          </cell>
          <cell r="E2323">
            <v>0</v>
          </cell>
          <cell r="F2323">
            <v>0</v>
          </cell>
          <cell r="G2323" t="str">
            <v>Other</v>
          </cell>
          <cell r="H2323">
            <v>8</v>
          </cell>
          <cell r="I2323" t="str">
            <v>7215</v>
          </cell>
          <cell r="J2323" t="str">
            <v>San Antonio State Hospital</v>
          </cell>
        </row>
        <row r="2324">
          <cell r="A2324" t="str">
            <v>10-026-SAH</v>
          </cell>
          <cell r="B2324" t="str">
            <v>DSHS</v>
          </cell>
          <cell r="C2324" t="str">
            <v>Roof Repair/Replace</v>
          </cell>
          <cell r="D2324">
            <v>0</v>
          </cell>
          <cell r="E2324">
            <v>0</v>
          </cell>
          <cell r="F2324">
            <v>0</v>
          </cell>
          <cell r="G2324" t="str">
            <v>Contingency</v>
          </cell>
          <cell r="H2324">
            <v>9</v>
          </cell>
          <cell r="I2324" t="str">
            <v>7215</v>
          </cell>
          <cell r="J2324" t="str">
            <v>San Antonio State Hospital</v>
          </cell>
        </row>
        <row r="2325">
          <cell r="A2325" t="str">
            <v>10-026-SAH</v>
          </cell>
          <cell r="B2325" t="str">
            <v>DSHS</v>
          </cell>
          <cell r="C2325" t="str">
            <v>Roof Repair/Replace</v>
          </cell>
          <cell r="D2325">
            <v>88966.94</v>
          </cell>
          <cell r="E2325">
            <v>88966.94</v>
          </cell>
          <cell r="F2325">
            <v>88966.94</v>
          </cell>
          <cell r="G2325" t="str">
            <v>Construction</v>
          </cell>
          <cell r="H2325">
            <v>1</v>
          </cell>
          <cell r="I2325" t="str">
            <v>7643</v>
          </cell>
          <cell r="J2325" t="str">
            <v>San Antonio State Hospital</v>
          </cell>
        </row>
        <row r="2326">
          <cell r="A2326" t="str">
            <v>10-026-SAH</v>
          </cell>
          <cell r="B2326" t="str">
            <v>DSHS</v>
          </cell>
          <cell r="C2326" t="str">
            <v>Roof Repair/Replace</v>
          </cell>
          <cell r="D2326">
            <v>9847.44</v>
          </cell>
          <cell r="E2326">
            <v>9847.44</v>
          </cell>
          <cell r="F2326">
            <v>9847.44</v>
          </cell>
          <cell r="G2326" t="str">
            <v>Arch. &amp; Eng.</v>
          </cell>
          <cell r="H2326">
            <v>2</v>
          </cell>
          <cell r="I2326" t="str">
            <v>7643</v>
          </cell>
          <cell r="J2326" t="str">
            <v>San Antonio State Hospital</v>
          </cell>
        </row>
        <row r="2327">
          <cell r="A2327" t="str">
            <v>10-026-SAH</v>
          </cell>
          <cell r="B2327" t="str">
            <v>DSHS</v>
          </cell>
          <cell r="C2327" t="str">
            <v>Roof Repair/Replace</v>
          </cell>
          <cell r="D2327">
            <v>1659.52</v>
          </cell>
          <cell r="E2327">
            <v>1659.52</v>
          </cell>
          <cell r="F2327">
            <v>1659.52</v>
          </cell>
          <cell r="G2327" t="str">
            <v>Legal</v>
          </cell>
          <cell r="H2327">
            <v>5</v>
          </cell>
          <cell r="I2327" t="str">
            <v>7643</v>
          </cell>
          <cell r="J2327" t="str">
            <v>San Antonio State Hospital</v>
          </cell>
        </row>
        <row r="2328">
          <cell r="A2328" t="str">
            <v>10-026-SAH</v>
          </cell>
          <cell r="B2328" t="str">
            <v>DSHS</v>
          </cell>
          <cell r="C2328" t="str">
            <v>Roof Repair/Replace</v>
          </cell>
          <cell r="D2328">
            <v>0</v>
          </cell>
          <cell r="E2328">
            <v>0</v>
          </cell>
          <cell r="F2328">
            <v>0</v>
          </cell>
          <cell r="G2328" t="str">
            <v>Agency Admin.</v>
          </cell>
          <cell r="H2328">
            <v>6</v>
          </cell>
          <cell r="I2328" t="str">
            <v>7643</v>
          </cell>
          <cell r="J2328" t="str">
            <v>San Antonio State Hospital</v>
          </cell>
        </row>
        <row r="2329">
          <cell r="A2329" t="str">
            <v>10-026-SAH</v>
          </cell>
          <cell r="B2329" t="str">
            <v>DSHS</v>
          </cell>
          <cell r="C2329" t="str">
            <v>Roof Repair/Replace</v>
          </cell>
          <cell r="D2329">
            <v>20095.919999999998</v>
          </cell>
          <cell r="E2329">
            <v>20095.919999999998</v>
          </cell>
          <cell r="F2329">
            <v>20095.919999999998</v>
          </cell>
          <cell r="G2329" t="str">
            <v>Other</v>
          </cell>
          <cell r="H2329">
            <v>8</v>
          </cell>
          <cell r="I2329" t="str">
            <v>7643</v>
          </cell>
          <cell r="J2329" t="str">
            <v>San Antonio State Hospital</v>
          </cell>
        </row>
        <row r="2330">
          <cell r="A2330" t="str">
            <v>10-026-SAH</v>
          </cell>
          <cell r="B2330" t="str">
            <v>DSHS</v>
          </cell>
          <cell r="C2330" t="str">
            <v>Roof Repair/Replace</v>
          </cell>
          <cell r="D2330">
            <v>0</v>
          </cell>
          <cell r="E2330">
            <v>0</v>
          </cell>
          <cell r="F2330">
            <v>0</v>
          </cell>
          <cell r="G2330" t="str">
            <v>Contingency</v>
          </cell>
          <cell r="H2330">
            <v>9</v>
          </cell>
          <cell r="I2330" t="str">
            <v>7643</v>
          </cell>
          <cell r="J2330" t="str">
            <v>San Antonio State Hospital</v>
          </cell>
        </row>
        <row r="2331">
          <cell r="A2331" t="str">
            <v>10-025-SAH</v>
          </cell>
          <cell r="B2331" t="str">
            <v>DSHS</v>
          </cell>
          <cell r="C2331" t="str">
            <v>Install Critical Needs Generators</v>
          </cell>
          <cell r="D2331">
            <v>409304.01</v>
          </cell>
          <cell r="E2331">
            <v>409304.01</v>
          </cell>
          <cell r="F2331">
            <v>409304.01</v>
          </cell>
          <cell r="G2331" t="str">
            <v>Construction</v>
          </cell>
          <cell r="H2331">
            <v>1</v>
          </cell>
          <cell r="I2331" t="str">
            <v>7215</v>
          </cell>
          <cell r="J2331" t="str">
            <v>San Antonio State Hospital</v>
          </cell>
        </row>
        <row r="2332">
          <cell r="A2332" t="str">
            <v>10-025-SAH</v>
          </cell>
          <cell r="B2332" t="str">
            <v>DSHS</v>
          </cell>
          <cell r="C2332" t="str">
            <v>Install Critical Needs Generators</v>
          </cell>
          <cell r="D2332">
            <v>26850.7</v>
          </cell>
          <cell r="E2332">
            <v>26850.7</v>
          </cell>
          <cell r="F2332">
            <v>26850.7</v>
          </cell>
          <cell r="G2332" t="str">
            <v>Arch. &amp; Eng.</v>
          </cell>
          <cell r="H2332">
            <v>2</v>
          </cell>
          <cell r="I2332" t="str">
            <v>7215</v>
          </cell>
          <cell r="J2332" t="str">
            <v>San Antonio State Hospital</v>
          </cell>
        </row>
        <row r="2333">
          <cell r="A2333" t="str">
            <v>10-025-SAH</v>
          </cell>
          <cell r="B2333" t="str">
            <v>DSHS</v>
          </cell>
          <cell r="C2333" t="str">
            <v>Install Critical Needs Generators</v>
          </cell>
          <cell r="D2333">
            <v>0</v>
          </cell>
          <cell r="E2333">
            <v>0</v>
          </cell>
          <cell r="F2333">
            <v>0</v>
          </cell>
          <cell r="G2333" t="str">
            <v>Legal</v>
          </cell>
          <cell r="H2333">
            <v>5</v>
          </cell>
          <cell r="I2333" t="str">
            <v>7215</v>
          </cell>
          <cell r="J2333" t="str">
            <v>San Antonio State Hospital</v>
          </cell>
        </row>
        <row r="2334">
          <cell r="A2334" t="str">
            <v>10-025-SAH</v>
          </cell>
          <cell r="B2334" t="str">
            <v>DSHS</v>
          </cell>
          <cell r="C2334" t="str">
            <v>Install Critical Needs Generators</v>
          </cell>
          <cell r="D2334">
            <v>12587.4</v>
          </cell>
          <cell r="E2334">
            <v>12587.4</v>
          </cell>
          <cell r="F2334">
            <v>12587.4</v>
          </cell>
          <cell r="G2334" t="str">
            <v>Agency Admin.</v>
          </cell>
          <cell r="H2334">
            <v>6</v>
          </cell>
          <cell r="I2334" t="str">
            <v>7215</v>
          </cell>
          <cell r="J2334" t="str">
            <v>San Antonio State Hospital</v>
          </cell>
        </row>
        <row r="2335">
          <cell r="A2335" t="str">
            <v>10-025-SAH</v>
          </cell>
          <cell r="B2335" t="str">
            <v>DSHS</v>
          </cell>
          <cell r="C2335" t="str">
            <v>Install Critical Needs Generators</v>
          </cell>
          <cell r="D2335">
            <v>0</v>
          </cell>
          <cell r="E2335">
            <v>0</v>
          </cell>
          <cell r="F2335">
            <v>0</v>
          </cell>
          <cell r="G2335" t="str">
            <v>Contingency</v>
          </cell>
          <cell r="H2335">
            <v>9</v>
          </cell>
          <cell r="I2335" t="str">
            <v>7215</v>
          </cell>
          <cell r="J2335" t="str">
            <v>San Antonio State Hospital</v>
          </cell>
        </row>
        <row r="2336">
          <cell r="A2336" t="str">
            <v>10-025-SAH</v>
          </cell>
          <cell r="B2336" t="str">
            <v>DSHS</v>
          </cell>
          <cell r="C2336" t="str">
            <v>Install Critical Needs Generators</v>
          </cell>
          <cell r="D2336">
            <v>0</v>
          </cell>
          <cell r="E2336">
            <v>0</v>
          </cell>
          <cell r="F2336">
            <v>0</v>
          </cell>
          <cell r="G2336" t="str">
            <v>Construction</v>
          </cell>
          <cell r="H2336">
            <v>1</v>
          </cell>
          <cell r="I2336" t="str">
            <v>7643</v>
          </cell>
          <cell r="J2336" t="str">
            <v>San Antonio State Hospital</v>
          </cell>
        </row>
        <row r="2337">
          <cell r="A2337" t="str">
            <v>10-025-SAH</v>
          </cell>
          <cell r="B2337" t="str">
            <v>DSHS</v>
          </cell>
          <cell r="C2337" t="str">
            <v>Install Critical Needs Generators</v>
          </cell>
          <cell r="D2337">
            <v>26358.83</v>
          </cell>
          <cell r="E2337">
            <v>26358.83</v>
          </cell>
          <cell r="F2337">
            <v>26358.83</v>
          </cell>
          <cell r="G2337" t="str">
            <v>Arch. &amp; Eng.</v>
          </cell>
          <cell r="H2337">
            <v>2</v>
          </cell>
          <cell r="I2337" t="str">
            <v>7643</v>
          </cell>
          <cell r="J2337" t="str">
            <v>San Antonio State Hospital</v>
          </cell>
        </row>
        <row r="2338">
          <cell r="A2338" t="str">
            <v>10-025-SAH</v>
          </cell>
          <cell r="B2338" t="str">
            <v>DSHS</v>
          </cell>
          <cell r="C2338" t="str">
            <v>Install Critical Needs Generators</v>
          </cell>
          <cell r="D2338">
            <v>1841.11</v>
          </cell>
          <cell r="E2338">
            <v>1841.11</v>
          </cell>
          <cell r="F2338">
            <v>1841.11</v>
          </cell>
          <cell r="G2338" t="str">
            <v>Legal</v>
          </cell>
          <cell r="H2338">
            <v>5</v>
          </cell>
          <cell r="I2338" t="str">
            <v>7643</v>
          </cell>
          <cell r="J2338" t="str">
            <v>San Antonio State Hospital</v>
          </cell>
        </row>
        <row r="2339">
          <cell r="A2339" t="str">
            <v>10-025-SAH</v>
          </cell>
          <cell r="B2339" t="str">
            <v>DSHS</v>
          </cell>
          <cell r="C2339" t="str">
            <v>Install Critical Needs Generators</v>
          </cell>
          <cell r="D2339">
            <v>10600</v>
          </cell>
          <cell r="E2339">
            <v>10600</v>
          </cell>
          <cell r="F2339">
            <v>10600</v>
          </cell>
          <cell r="G2339" t="str">
            <v>Agency Admin.</v>
          </cell>
          <cell r="H2339">
            <v>6</v>
          </cell>
          <cell r="I2339" t="str">
            <v>7643</v>
          </cell>
          <cell r="J2339" t="str">
            <v>San Antonio State Hospital</v>
          </cell>
        </row>
        <row r="2340">
          <cell r="A2340" t="str">
            <v>10-025-SAH</v>
          </cell>
          <cell r="B2340" t="str">
            <v>DSHS</v>
          </cell>
          <cell r="C2340" t="str">
            <v>Install Critical Needs Generators</v>
          </cell>
          <cell r="D2340">
            <v>0</v>
          </cell>
          <cell r="E2340">
            <v>0</v>
          </cell>
          <cell r="F2340">
            <v>0</v>
          </cell>
          <cell r="G2340" t="str">
            <v>Contingency</v>
          </cell>
          <cell r="H2340">
            <v>9</v>
          </cell>
          <cell r="I2340" t="str">
            <v>7643</v>
          </cell>
          <cell r="J2340" t="str">
            <v>San Antonio State Hospital</v>
          </cell>
        </row>
        <row r="2341">
          <cell r="A2341" t="str">
            <v>10-024-RSH</v>
          </cell>
          <cell r="B2341" t="str">
            <v>DSHS</v>
          </cell>
          <cell r="C2341" t="str">
            <v>Roof Replacement/Repair</v>
          </cell>
          <cell r="D2341">
            <v>0</v>
          </cell>
          <cell r="E2341">
            <v>0</v>
          </cell>
          <cell r="F2341">
            <v>0</v>
          </cell>
          <cell r="G2341" t="str">
            <v>Other</v>
          </cell>
          <cell r="H2341">
            <v>8</v>
          </cell>
          <cell r="I2341"/>
          <cell r="J2341" t="str">
            <v>Rusk State Hospital</v>
          </cell>
        </row>
        <row r="2342">
          <cell r="A2342" t="str">
            <v>10-024-RSH</v>
          </cell>
          <cell r="B2342" t="str">
            <v>DSHS</v>
          </cell>
          <cell r="C2342" t="str">
            <v>Roof Replacement/Repair</v>
          </cell>
          <cell r="D2342">
            <v>28604.16</v>
          </cell>
          <cell r="E2342">
            <v>28604.16</v>
          </cell>
          <cell r="F2342">
            <v>28604.16</v>
          </cell>
          <cell r="G2342" t="str">
            <v>Agency Admin.</v>
          </cell>
          <cell r="H2342">
            <v>6</v>
          </cell>
          <cell r="I2342" t="str">
            <v>7215</v>
          </cell>
          <cell r="J2342" t="str">
            <v>Rusk State Hospital</v>
          </cell>
        </row>
        <row r="2343">
          <cell r="A2343" t="str">
            <v>10-024-RSH</v>
          </cell>
          <cell r="B2343" t="str">
            <v>DSHS</v>
          </cell>
          <cell r="C2343" t="str">
            <v>Roof Replacement/Repair</v>
          </cell>
          <cell r="D2343">
            <v>607311.30000000005</v>
          </cell>
          <cell r="E2343">
            <v>607311.30000000005</v>
          </cell>
          <cell r="F2343">
            <v>607311.30000000005</v>
          </cell>
          <cell r="G2343" t="str">
            <v>Construction</v>
          </cell>
          <cell r="H2343">
            <v>1</v>
          </cell>
          <cell r="I2343" t="str">
            <v>7643</v>
          </cell>
          <cell r="J2343" t="str">
            <v>Rusk State Hospital</v>
          </cell>
        </row>
        <row r="2344">
          <cell r="A2344" t="str">
            <v>10-024-RSH</v>
          </cell>
          <cell r="B2344" t="str">
            <v>DSHS</v>
          </cell>
          <cell r="C2344" t="str">
            <v>Roof Replacement/Repair</v>
          </cell>
          <cell r="D2344">
            <v>56176.29</v>
          </cell>
          <cell r="E2344">
            <v>56176.29</v>
          </cell>
          <cell r="F2344">
            <v>56176.29</v>
          </cell>
          <cell r="G2344" t="str">
            <v>Arch. &amp; Eng.</v>
          </cell>
          <cell r="H2344">
            <v>2</v>
          </cell>
          <cell r="I2344" t="str">
            <v>7643</v>
          </cell>
          <cell r="J2344" t="str">
            <v>Rusk State Hospital</v>
          </cell>
        </row>
        <row r="2345">
          <cell r="A2345" t="str">
            <v>10-024-RSH</v>
          </cell>
          <cell r="B2345" t="str">
            <v>DSHS</v>
          </cell>
          <cell r="C2345" t="str">
            <v>Roof Replacement/Repair</v>
          </cell>
          <cell r="D2345">
            <v>1226.3699999999999</v>
          </cell>
          <cell r="E2345">
            <v>1226.3699999999999</v>
          </cell>
          <cell r="F2345">
            <v>1226.3699999999999</v>
          </cell>
          <cell r="G2345" t="str">
            <v>Legal</v>
          </cell>
          <cell r="H2345">
            <v>5</v>
          </cell>
          <cell r="I2345" t="str">
            <v>7643</v>
          </cell>
          <cell r="J2345" t="str">
            <v>Rusk State Hospital</v>
          </cell>
        </row>
        <row r="2346">
          <cell r="A2346" t="str">
            <v>10-024-RSH</v>
          </cell>
          <cell r="B2346" t="str">
            <v>DSHS</v>
          </cell>
          <cell r="C2346" t="str">
            <v>Roof Replacement/Repair</v>
          </cell>
          <cell r="D2346">
            <v>0</v>
          </cell>
          <cell r="E2346">
            <v>0</v>
          </cell>
          <cell r="F2346">
            <v>0</v>
          </cell>
          <cell r="G2346" t="str">
            <v>Agency Admin.</v>
          </cell>
          <cell r="H2346">
            <v>6</v>
          </cell>
          <cell r="I2346" t="str">
            <v>7643</v>
          </cell>
          <cell r="J2346" t="str">
            <v>Rusk State Hospital</v>
          </cell>
        </row>
        <row r="2347">
          <cell r="A2347" t="str">
            <v>10-024-RSH</v>
          </cell>
          <cell r="B2347" t="str">
            <v>DSHS</v>
          </cell>
          <cell r="C2347" t="str">
            <v>Roof Replacement/Repair</v>
          </cell>
          <cell r="D2347">
            <v>0</v>
          </cell>
          <cell r="E2347">
            <v>0</v>
          </cell>
          <cell r="F2347">
            <v>0</v>
          </cell>
          <cell r="G2347" t="str">
            <v>Contingency</v>
          </cell>
          <cell r="H2347">
            <v>9</v>
          </cell>
          <cell r="I2347" t="str">
            <v>7643</v>
          </cell>
          <cell r="J2347" t="str">
            <v>Rusk State Hospital</v>
          </cell>
        </row>
        <row r="2348">
          <cell r="A2348" t="str">
            <v>10-024-RSH</v>
          </cell>
          <cell r="B2348" t="str">
            <v>DSHS</v>
          </cell>
          <cell r="C2348" t="str">
            <v>Roof Replacement/Repair</v>
          </cell>
          <cell r="D2348">
            <v>9351.24</v>
          </cell>
          <cell r="E2348">
            <v>9351.24</v>
          </cell>
          <cell r="F2348">
            <v>9351.24</v>
          </cell>
          <cell r="G2348" t="str">
            <v>RADAR</v>
          </cell>
          <cell r="H2348">
            <v>12</v>
          </cell>
          <cell r="I2348" t="str">
            <v>7643</v>
          </cell>
          <cell r="J2348" t="str">
            <v>Rusk State Hospital</v>
          </cell>
        </row>
        <row r="2349">
          <cell r="A2349" t="str">
            <v>10-023-RSH</v>
          </cell>
          <cell r="B2349" t="str">
            <v>DSHS</v>
          </cell>
          <cell r="C2349" t="str">
            <v>Install Critical Needs Generators</v>
          </cell>
          <cell r="D2349">
            <v>396317.93</v>
          </cell>
          <cell r="E2349">
            <v>396317.93</v>
          </cell>
          <cell r="F2349">
            <v>396317.93</v>
          </cell>
          <cell r="G2349" t="str">
            <v>Construction</v>
          </cell>
          <cell r="H2349">
            <v>1</v>
          </cell>
          <cell r="I2349" t="str">
            <v>7212</v>
          </cell>
          <cell r="J2349" t="str">
            <v>Rusk State Hospital</v>
          </cell>
        </row>
        <row r="2350">
          <cell r="A2350" t="str">
            <v>10-023-RSH</v>
          </cell>
          <cell r="B2350" t="str">
            <v>DSHS</v>
          </cell>
          <cell r="C2350" t="str">
            <v>Install Critical Needs Generators</v>
          </cell>
          <cell r="D2350">
            <v>0</v>
          </cell>
          <cell r="E2350">
            <v>0</v>
          </cell>
          <cell r="F2350">
            <v>0</v>
          </cell>
          <cell r="G2350" t="str">
            <v>Arch. &amp; Eng.</v>
          </cell>
          <cell r="H2350">
            <v>2</v>
          </cell>
          <cell r="I2350" t="str">
            <v>7212</v>
          </cell>
          <cell r="J2350" t="str">
            <v>Rusk State Hospital</v>
          </cell>
        </row>
        <row r="2351">
          <cell r="A2351" t="str">
            <v>10-023-RSH</v>
          </cell>
          <cell r="B2351" t="str">
            <v>DSHS</v>
          </cell>
          <cell r="C2351" t="str">
            <v>Install Critical Needs Generators</v>
          </cell>
          <cell r="D2351">
            <v>0</v>
          </cell>
          <cell r="E2351">
            <v>0</v>
          </cell>
          <cell r="F2351">
            <v>0</v>
          </cell>
          <cell r="G2351" t="str">
            <v>Agency Admin.</v>
          </cell>
          <cell r="H2351">
            <v>6</v>
          </cell>
          <cell r="I2351" t="str">
            <v>7212</v>
          </cell>
          <cell r="J2351" t="str">
            <v>Rusk State Hospital</v>
          </cell>
        </row>
        <row r="2352">
          <cell r="A2352" t="str">
            <v>10-023-RSH</v>
          </cell>
          <cell r="B2352" t="str">
            <v>DSHS</v>
          </cell>
          <cell r="C2352" t="str">
            <v>Install Critical Needs Generators</v>
          </cell>
          <cell r="D2352">
            <v>0</v>
          </cell>
          <cell r="E2352">
            <v>0</v>
          </cell>
          <cell r="F2352">
            <v>0</v>
          </cell>
          <cell r="G2352" t="str">
            <v>Contingency</v>
          </cell>
          <cell r="H2352">
            <v>9</v>
          </cell>
          <cell r="I2352" t="str">
            <v>7212</v>
          </cell>
          <cell r="J2352" t="str">
            <v>Rusk State Hospital</v>
          </cell>
        </row>
        <row r="2353">
          <cell r="A2353" t="str">
            <v>10-023-RSH</v>
          </cell>
          <cell r="B2353" t="str">
            <v>DSHS</v>
          </cell>
          <cell r="C2353" t="str">
            <v>Install Critical Needs Generators</v>
          </cell>
          <cell r="D2353">
            <v>149836.71</v>
          </cell>
          <cell r="E2353">
            <v>149836.71</v>
          </cell>
          <cell r="F2353">
            <v>149836.71</v>
          </cell>
          <cell r="G2353" t="str">
            <v>Construction</v>
          </cell>
          <cell r="H2353">
            <v>1</v>
          </cell>
          <cell r="I2353" t="str">
            <v>7215</v>
          </cell>
          <cell r="J2353" t="str">
            <v>Rusk State Hospital</v>
          </cell>
        </row>
        <row r="2354">
          <cell r="A2354" t="str">
            <v>10-023-RSH</v>
          </cell>
          <cell r="B2354" t="str">
            <v>DSHS</v>
          </cell>
          <cell r="C2354" t="str">
            <v>Install Critical Needs Generators</v>
          </cell>
          <cell r="D2354">
            <v>45943.03</v>
          </cell>
          <cell r="E2354">
            <v>45943.03</v>
          </cell>
          <cell r="F2354">
            <v>45943.03</v>
          </cell>
          <cell r="G2354" t="str">
            <v>Arch. &amp; Eng.</v>
          </cell>
          <cell r="H2354">
            <v>2</v>
          </cell>
          <cell r="I2354" t="str">
            <v>7215</v>
          </cell>
          <cell r="J2354" t="str">
            <v>Rusk State Hospital</v>
          </cell>
        </row>
        <row r="2355">
          <cell r="A2355" t="str">
            <v>10-023-RSH</v>
          </cell>
          <cell r="B2355" t="str">
            <v>DSHS</v>
          </cell>
          <cell r="C2355" t="str">
            <v>Install Critical Needs Generators</v>
          </cell>
          <cell r="D2355">
            <v>1481.68</v>
          </cell>
          <cell r="E2355">
            <v>1481.68</v>
          </cell>
          <cell r="F2355">
            <v>1481.68</v>
          </cell>
          <cell r="G2355" t="str">
            <v>Legal</v>
          </cell>
          <cell r="H2355">
            <v>5</v>
          </cell>
          <cell r="I2355" t="str">
            <v>7215</v>
          </cell>
          <cell r="J2355" t="str">
            <v>Rusk State Hospital</v>
          </cell>
        </row>
        <row r="2356">
          <cell r="A2356" t="str">
            <v>10-023-RSH</v>
          </cell>
          <cell r="B2356" t="str">
            <v>DSHS</v>
          </cell>
          <cell r="C2356" t="str">
            <v>Install Critical Needs Generators</v>
          </cell>
          <cell r="D2356">
            <v>30251.31</v>
          </cell>
          <cell r="E2356">
            <v>30251.31</v>
          </cell>
          <cell r="F2356">
            <v>30251.31</v>
          </cell>
          <cell r="G2356" t="str">
            <v>Agency Admin.</v>
          </cell>
          <cell r="H2356">
            <v>6</v>
          </cell>
          <cell r="I2356" t="str">
            <v>7215</v>
          </cell>
          <cell r="J2356" t="str">
            <v>Rusk State Hospital</v>
          </cell>
        </row>
        <row r="2357">
          <cell r="A2357" t="str">
            <v>10-023-RSH</v>
          </cell>
          <cell r="B2357" t="str">
            <v>DSHS</v>
          </cell>
          <cell r="C2357" t="str">
            <v>Install Critical Needs Generators</v>
          </cell>
          <cell r="D2357">
            <v>0</v>
          </cell>
          <cell r="E2357">
            <v>0</v>
          </cell>
          <cell r="F2357">
            <v>0</v>
          </cell>
          <cell r="G2357" t="str">
            <v>Contingency</v>
          </cell>
          <cell r="H2357">
            <v>9</v>
          </cell>
          <cell r="I2357" t="str">
            <v>7215</v>
          </cell>
          <cell r="J2357" t="str">
            <v>Rusk State Hospital</v>
          </cell>
        </row>
        <row r="2358">
          <cell r="A2358" t="str">
            <v>10-023-RSH</v>
          </cell>
          <cell r="B2358" t="str">
            <v>DSHS</v>
          </cell>
          <cell r="C2358" t="str">
            <v>Install Critical Needs Generators</v>
          </cell>
          <cell r="D2358">
            <v>0</v>
          </cell>
          <cell r="E2358">
            <v>0</v>
          </cell>
          <cell r="F2358">
            <v>0</v>
          </cell>
          <cell r="G2358" t="str">
            <v>Construction</v>
          </cell>
          <cell r="H2358">
            <v>1</v>
          </cell>
          <cell r="I2358" t="str">
            <v>7643</v>
          </cell>
          <cell r="J2358" t="str">
            <v>Rusk State Hospital</v>
          </cell>
        </row>
        <row r="2359">
          <cell r="A2359" t="str">
            <v>10-023-RSH</v>
          </cell>
          <cell r="B2359" t="str">
            <v>DSHS</v>
          </cell>
          <cell r="C2359" t="str">
            <v>Install Critical Needs Generators</v>
          </cell>
          <cell r="D2359">
            <v>16864.75</v>
          </cell>
          <cell r="E2359">
            <v>16864.75</v>
          </cell>
          <cell r="F2359">
            <v>16864.75</v>
          </cell>
          <cell r="G2359" t="str">
            <v>Arch. &amp; Eng.</v>
          </cell>
          <cell r="H2359">
            <v>2</v>
          </cell>
          <cell r="I2359" t="str">
            <v>7643</v>
          </cell>
          <cell r="J2359" t="str">
            <v>Rusk State Hospital</v>
          </cell>
        </row>
        <row r="2360">
          <cell r="A2360" t="str">
            <v>10-023-RSH</v>
          </cell>
          <cell r="B2360" t="str">
            <v>DSHS</v>
          </cell>
          <cell r="C2360" t="str">
            <v>Install Critical Needs Generators</v>
          </cell>
          <cell r="D2360">
            <v>0</v>
          </cell>
          <cell r="E2360">
            <v>0</v>
          </cell>
          <cell r="F2360">
            <v>0</v>
          </cell>
          <cell r="G2360" t="str">
            <v>Legal</v>
          </cell>
          <cell r="H2360">
            <v>5</v>
          </cell>
          <cell r="I2360" t="str">
            <v>7643</v>
          </cell>
          <cell r="J2360" t="str">
            <v>Rusk State Hospital</v>
          </cell>
        </row>
        <row r="2361">
          <cell r="A2361" t="str">
            <v>10-023-RSH</v>
          </cell>
          <cell r="B2361" t="str">
            <v>DSHS</v>
          </cell>
          <cell r="C2361" t="str">
            <v>Install Critical Needs Generators</v>
          </cell>
          <cell r="D2361">
            <v>0</v>
          </cell>
          <cell r="E2361">
            <v>0</v>
          </cell>
          <cell r="F2361">
            <v>0</v>
          </cell>
          <cell r="G2361" t="str">
            <v>Agency Admin.</v>
          </cell>
          <cell r="H2361">
            <v>6</v>
          </cell>
          <cell r="I2361" t="str">
            <v>7643</v>
          </cell>
          <cell r="J2361" t="str">
            <v>Rusk State Hospital</v>
          </cell>
        </row>
        <row r="2362">
          <cell r="A2362" t="str">
            <v>10-023-RSH</v>
          </cell>
          <cell r="B2362" t="str">
            <v>DSHS</v>
          </cell>
          <cell r="C2362" t="str">
            <v>Install Critical Needs Generators</v>
          </cell>
          <cell r="D2362">
            <v>0</v>
          </cell>
          <cell r="E2362">
            <v>0</v>
          </cell>
          <cell r="F2362">
            <v>0</v>
          </cell>
          <cell r="G2362" t="str">
            <v>Contingency</v>
          </cell>
          <cell r="H2362">
            <v>9</v>
          </cell>
          <cell r="I2362" t="str">
            <v>7643</v>
          </cell>
          <cell r="J2362" t="str">
            <v>Rusk State Hospital</v>
          </cell>
        </row>
        <row r="2363">
          <cell r="A2363" t="str">
            <v>10-022-RSH</v>
          </cell>
          <cell r="B2363" t="str">
            <v>DSHS</v>
          </cell>
          <cell r="C2363" t="str">
            <v>Replace HVAC Fan Coil Units</v>
          </cell>
          <cell r="D2363">
            <v>0</v>
          </cell>
          <cell r="E2363">
            <v>0</v>
          </cell>
          <cell r="F2363">
            <v>0</v>
          </cell>
          <cell r="G2363" t="str">
            <v>Construction</v>
          </cell>
          <cell r="H2363">
            <v>1</v>
          </cell>
          <cell r="I2363" t="str">
            <v>7212</v>
          </cell>
          <cell r="J2363" t="str">
            <v>Rusk State Hospital</v>
          </cell>
        </row>
        <row r="2364">
          <cell r="A2364" t="str">
            <v>10-022-RSH</v>
          </cell>
          <cell r="B2364" t="str">
            <v>DSHS</v>
          </cell>
          <cell r="C2364" t="str">
            <v>Replace HVAC Fan Coil Units</v>
          </cell>
          <cell r="D2364">
            <v>0</v>
          </cell>
          <cell r="E2364">
            <v>0</v>
          </cell>
          <cell r="F2364">
            <v>0</v>
          </cell>
          <cell r="G2364" t="str">
            <v>Agency Admin.</v>
          </cell>
          <cell r="H2364">
            <v>6</v>
          </cell>
          <cell r="I2364" t="str">
            <v>7212</v>
          </cell>
          <cell r="J2364" t="str">
            <v>Rusk State Hospital</v>
          </cell>
        </row>
        <row r="2365">
          <cell r="A2365" t="str">
            <v>10-022-RSH</v>
          </cell>
          <cell r="B2365" t="str">
            <v>DSHS</v>
          </cell>
          <cell r="C2365" t="str">
            <v>Replace HVAC Fan Coil Units</v>
          </cell>
          <cell r="D2365">
            <v>654867.56999999995</v>
          </cell>
          <cell r="E2365">
            <v>654867.56999999995</v>
          </cell>
          <cell r="F2365">
            <v>654867.56999999995</v>
          </cell>
          <cell r="G2365" t="str">
            <v>Construction</v>
          </cell>
          <cell r="H2365">
            <v>1</v>
          </cell>
          <cell r="I2365" t="str">
            <v>7215</v>
          </cell>
          <cell r="J2365" t="str">
            <v>Rusk State Hospital</v>
          </cell>
        </row>
        <row r="2366">
          <cell r="A2366" t="str">
            <v>10-022-RSH</v>
          </cell>
          <cell r="B2366" t="str">
            <v>DSHS</v>
          </cell>
          <cell r="C2366" t="str">
            <v>Replace HVAC Fan Coil Units</v>
          </cell>
          <cell r="D2366">
            <v>20445.439999999999</v>
          </cell>
          <cell r="E2366">
            <v>20445.439999999999</v>
          </cell>
          <cell r="F2366">
            <v>20445.439999999999</v>
          </cell>
          <cell r="G2366" t="str">
            <v>Arch. &amp; Eng.</v>
          </cell>
          <cell r="H2366">
            <v>2</v>
          </cell>
          <cell r="I2366" t="str">
            <v>7215</v>
          </cell>
          <cell r="J2366" t="str">
            <v>Rusk State Hospital</v>
          </cell>
        </row>
        <row r="2367">
          <cell r="A2367" t="str">
            <v>10-022-RSH</v>
          </cell>
          <cell r="B2367" t="str">
            <v>DSHS</v>
          </cell>
          <cell r="C2367" t="str">
            <v>Replace HVAC Fan Coil Units</v>
          </cell>
          <cell r="D2367">
            <v>44723.01</v>
          </cell>
          <cell r="E2367">
            <v>44723.01</v>
          </cell>
          <cell r="F2367">
            <v>44723.01</v>
          </cell>
          <cell r="G2367" t="str">
            <v>Agency Admin.</v>
          </cell>
          <cell r="H2367">
            <v>6</v>
          </cell>
          <cell r="I2367" t="str">
            <v>7215</v>
          </cell>
          <cell r="J2367" t="str">
            <v>Rusk State Hospital</v>
          </cell>
        </row>
        <row r="2368">
          <cell r="A2368" t="str">
            <v>10-022-RSH</v>
          </cell>
          <cell r="B2368" t="str">
            <v>DSHS</v>
          </cell>
          <cell r="C2368" t="str">
            <v>Replace HVAC Fan Coil Units</v>
          </cell>
          <cell r="D2368">
            <v>0</v>
          </cell>
          <cell r="E2368">
            <v>0</v>
          </cell>
          <cell r="F2368">
            <v>0</v>
          </cell>
          <cell r="G2368" t="str">
            <v>Contingency</v>
          </cell>
          <cell r="H2368">
            <v>9</v>
          </cell>
          <cell r="I2368" t="str">
            <v>7215</v>
          </cell>
          <cell r="J2368" t="str">
            <v>Rusk State Hospital</v>
          </cell>
        </row>
        <row r="2369">
          <cell r="A2369" t="str">
            <v>10-022-RSH</v>
          </cell>
          <cell r="B2369" t="str">
            <v>DSHS</v>
          </cell>
          <cell r="C2369" t="str">
            <v>Replace HVAC Fan Coil Units</v>
          </cell>
          <cell r="D2369">
            <v>0</v>
          </cell>
          <cell r="E2369">
            <v>0</v>
          </cell>
          <cell r="F2369">
            <v>0</v>
          </cell>
          <cell r="G2369" t="str">
            <v>Construction</v>
          </cell>
          <cell r="H2369">
            <v>1</v>
          </cell>
          <cell r="I2369" t="str">
            <v>7643</v>
          </cell>
          <cell r="J2369" t="str">
            <v>Rusk State Hospital</v>
          </cell>
        </row>
        <row r="2370">
          <cell r="A2370" t="str">
            <v>10-022-RSH</v>
          </cell>
          <cell r="B2370" t="str">
            <v>DSHS</v>
          </cell>
          <cell r="C2370" t="str">
            <v>Replace HVAC Fan Coil Units</v>
          </cell>
          <cell r="D2370">
            <v>51590</v>
          </cell>
          <cell r="E2370">
            <v>51590</v>
          </cell>
          <cell r="F2370">
            <v>51590</v>
          </cell>
          <cell r="G2370" t="str">
            <v>Arch. &amp; Eng.</v>
          </cell>
          <cell r="H2370">
            <v>2</v>
          </cell>
          <cell r="I2370" t="str">
            <v>7643</v>
          </cell>
          <cell r="J2370" t="str">
            <v>Rusk State Hospital</v>
          </cell>
        </row>
        <row r="2371">
          <cell r="A2371" t="str">
            <v>10-022-RSH</v>
          </cell>
          <cell r="B2371" t="str">
            <v>DSHS</v>
          </cell>
          <cell r="C2371" t="str">
            <v>Replace HVAC Fan Coil Units</v>
          </cell>
          <cell r="D2371">
            <v>1314.55</v>
          </cell>
          <cell r="E2371">
            <v>1314.55</v>
          </cell>
          <cell r="F2371">
            <v>1314.55</v>
          </cell>
          <cell r="G2371" t="str">
            <v>Legal</v>
          </cell>
          <cell r="H2371">
            <v>5</v>
          </cell>
          <cell r="I2371" t="str">
            <v>7643</v>
          </cell>
          <cell r="J2371" t="str">
            <v>Rusk State Hospital</v>
          </cell>
        </row>
        <row r="2372">
          <cell r="A2372" t="str">
            <v>10-022-RSH</v>
          </cell>
          <cell r="B2372" t="str">
            <v>DSHS</v>
          </cell>
          <cell r="C2372" t="str">
            <v>Replace HVAC Fan Coil Units</v>
          </cell>
          <cell r="D2372">
            <v>0</v>
          </cell>
          <cell r="E2372">
            <v>0</v>
          </cell>
          <cell r="F2372">
            <v>0</v>
          </cell>
          <cell r="G2372" t="str">
            <v>Agency Admin.</v>
          </cell>
          <cell r="H2372">
            <v>6</v>
          </cell>
          <cell r="I2372" t="str">
            <v>7643</v>
          </cell>
          <cell r="J2372" t="str">
            <v>Rusk State Hospital</v>
          </cell>
        </row>
        <row r="2373">
          <cell r="A2373" t="str">
            <v>10-022-RSH</v>
          </cell>
          <cell r="B2373" t="str">
            <v>DSHS</v>
          </cell>
          <cell r="C2373" t="str">
            <v>Replace HVAC Fan Coil Units</v>
          </cell>
          <cell r="D2373">
            <v>0</v>
          </cell>
          <cell r="E2373">
            <v>0</v>
          </cell>
          <cell r="F2373">
            <v>0</v>
          </cell>
          <cell r="G2373" t="str">
            <v>Contingency</v>
          </cell>
          <cell r="H2373">
            <v>9</v>
          </cell>
          <cell r="I2373" t="str">
            <v>7643</v>
          </cell>
          <cell r="J2373" t="str">
            <v>Rusk State Hospital</v>
          </cell>
        </row>
        <row r="2374">
          <cell r="A2374" t="str">
            <v>10-021-RSH</v>
          </cell>
          <cell r="B2374" t="str">
            <v>DSHS</v>
          </cell>
          <cell r="C2374" t="str">
            <v>Fire Sprinkler Installation</v>
          </cell>
          <cell r="D2374">
            <v>0</v>
          </cell>
          <cell r="E2374">
            <v>0</v>
          </cell>
          <cell r="F2374">
            <v>0</v>
          </cell>
          <cell r="G2374" t="str">
            <v>Construction</v>
          </cell>
          <cell r="H2374">
            <v>1</v>
          </cell>
          <cell r="I2374" t="str">
            <v>7212</v>
          </cell>
          <cell r="J2374" t="str">
            <v>Rusk State Hospital</v>
          </cell>
        </row>
        <row r="2375">
          <cell r="A2375" t="str">
            <v>10-021-RSH</v>
          </cell>
          <cell r="B2375" t="str">
            <v>DSHS</v>
          </cell>
          <cell r="C2375" t="str">
            <v>Fire Sprinkler Installation</v>
          </cell>
          <cell r="D2375">
            <v>1826802.49</v>
          </cell>
          <cell r="E2375">
            <v>1826802.49</v>
          </cell>
          <cell r="F2375">
            <v>1826802.49</v>
          </cell>
          <cell r="G2375" t="str">
            <v>Construction</v>
          </cell>
          <cell r="H2375">
            <v>1</v>
          </cell>
          <cell r="I2375" t="str">
            <v>7215</v>
          </cell>
          <cell r="J2375" t="str">
            <v>Rusk State Hospital</v>
          </cell>
        </row>
        <row r="2376">
          <cell r="A2376" t="str">
            <v>10-021-RSH</v>
          </cell>
          <cell r="B2376" t="str">
            <v>DSHS</v>
          </cell>
          <cell r="C2376" t="str">
            <v>Fire Sprinkler Installation</v>
          </cell>
          <cell r="D2376">
            <v>159051.21</v>
          </cell>
          <cell r="E2376">
            <v>159051.21</v>
          </cell>
          <cell r="F2376">
            <v>159051.21</v>
          </cell>
          <cell r="G2376" t="str">
            <v>Arch. &amp; Eng.</v>
          </cell>
          <cell r="H2376">
            <v>2</v>
          </cell>
          <cell r="I2376" t="str">
            <v>7215</v>
          </cell>
          <cell r="J2376" t="str">
            <v>Rusk State Hospital</v>
          </cell>
        </row>
        <row r="2377">
          <cell r="A2377" t="str">
            <v>10-021-RSH</v>
          </cell>
          <cell r="B2377" t="str">
            <v>DSHS</v>
          </cell>
          <cell r="C2377" t="str">
            <v>Fire Sprinkler Installation</v>
          </cell>
          <cell r="D2377">
            <v>6048.87</v>
          </cell>
          <cell r="E2377">
            <v>6048.87</v>
          </cell>
          <cell r="F2377">
            <v>6048.87</v>
          </cell>
          <cell r="G2377" t="str">
            <v>Legal</v>
          </cell>
          <cell r="H2377">
            <v>5</v>
          </cell>
          <cell r="I2377" t="str">
            <v>7215</v>
          </cell>
          <cell r="J2377" t="str">
            <v>Rusk State Hospital</v>
          </cell>
        </row>
        <row r="2378">
          <cell r="A2378" t="str">
            <v>10-021-RSH</v>
          </cell>
          <cell r="B2378" t="str">
            <v>DSHS</v>
          </cell>
          <cell r="C2378" t="str">
            <v>Fire Sprinkler Installation</v>
          </cell>
          <cell r="D2378">
            <v>109815.57</v>
          </cell>
          <cell r="E2378">
            <v>109815.57</v>
          </cell>
          <cell r="F2378">
            <v>109815.57</v>
          </cell>
          <cell r="G2378" t="str">
            <v>Agency Admin.</v>
          </cell>
          <cell r="H2378">
            <v>6</v>
          </cell>
          <cell r="I2378" t="str">
            <v>7215</v>
          </cell>
          <cell r="J2378" t="str">
            <v>Rusk State Hospital</v>
          </cell>
        </row>
        <row r="2379">
          <cell r="A2379" t="str">
            <v>10-021-RSH</v>
          </cell>
          <cell r="B2379" t="str">
            <v>DSHS</v>
          </cell>
          <cell r="C2379" t="str">
            <v>Fire Sprinkler Installation</v>
          </cell>
          <cell r="D2379">
            <v>26392.5</v>
          </cell>
          <cell r="E2379">
            <v>26392.5</v>
          </cell>
          <cell r="F2379">
            <v>26392.5</v>
          </cell>
          <cell r="G2379" t="str">
            <v>Other</v>
          </cell>
          <cell r="H2379">
            <v>8</v>
          </cell>
          <cell r="I2379" t="str">
            <v>7215</v>
          </cell>
          <cell r="J2379" t="str">
            <v>Rusk State Hospital</v>
          </cell>
        </row>
        <row r="2380">
          <cell r="A2380" t="str">
            <v>10-021-RSH</v>
          </cell>
          <cell r="B2380" t="str">
            <v>DSHS</v>
          </cell>
          <cell r="C2380" t="str">
            <v>Fire Sprinkler Installation</v>
          </cell>
          <cell r="D2380">
            <v>0</v>
          </cell>
          <cell r="E2380">
            <v>0</v>
          </cell>
          <cell r="F2380">
            <v>0</v>
          </cell>
          <cell r="G2380" t="str">
            <v>Contingency</v>
          </cell>
          <cell r="H2380">
            <v>9</v>
          </cell>
          <cell r="I2380" t="str">
            <v>7215</v>
          </cell>
          <cell r="J2380" t="str">
            <v>Rusk State Hospital</v>
          </cell>
        </row>
        <row r="2381">
          <cell r="A2381" t="str">
            <v>10-021-RSH</v>
          </cell>
          <cell r="B2381" t="str">
            <v>DSHS</v>
          </cell>
          <cell r="C2381" t="str">
            <v>Fire Sprinkler Installation</v>
          </cell>
          <cell r="D2381">
            <v>710330.33</v>
          </cell>
          <cell r="E2381">
            <v>710330.33</v>
          </cell>
          <cell r="F2381">
            <v>710330.33</v>
          </cell>
          <cell r="G2381" t="str">
            <v>Construction</v>
          </cell>
          <cell r="H2381">
            <v>1</v>
          </cell>
          <cell r="I2381" t="str">
            <v>7619</v>
          </cell>
          <cell r="J2381" t="str">
            <v>Rusk State Hospital</v>
          </cell>
        </row>
        <row r="2382">
          <cell r="A2382" t="str">
            <v>10-021-RSH</v>
          </cell>
          <cell r="B2382" t="str">
            <v>DSHS</v>
          </cell>
          <cell r="C2382" t="str">
            <v>Fire Sprinkler Installation</v>
          </cell>
          <cell r="D2382">
            <v>208.76</v>
          </cell>
          <cell r="E2382">
            <v>208.76</v>
          </cell>
          <cell r="F2382">
            <v>208.76</v>
          </cell>
          <cell r="G2382" t="str">
            <v>Arch. &amp; Eng.</v>
          </cell>
          <cell r="H2382">
            <v>2</v>
          </cell>
          <cell r="I2382" t="str">
            <v>7619</v>
          </cell>
          <cell r="J2382" t="str">
            <v>Rusk State Hospital</v>
          </cell>
        </row>
        <row r="2383">
          <cell r="A2383" t="str">
            <v>10-021-RSH</v>
          </cell>
          <cell r="B2383" t="str">
            <v>DSHS</v>
          </cell>
          <cell r="C2383" t="str">
            <v>Fire Sprinkler Installation</v>
          </cell>
          <cell r="D2383">
            <v>10021.08</v>
          </cell>
          <cell r="E2383">
            <v>10021.08</v>
          </cell>
          <cell r="F2383">
            <v>10021.08</v>
          </cell>
          <cell r="G2383" t="str">
            <v>Construction</v>
          </cell>
          <cell r="H2383">
            <v>1</v>
          </cell>
          <cell r="I2383" t="str">
            <v>7630</v>
          </cell>
          <cell r="J2383" t="str">
            <v>Rusk State Hospital</v>
          </cell>
        </row>
        <row r="2384">
          <cell r="A2384" t="str">
            <v>10-021-RSH</v>
          </cell>
          <cell r="B2384" t="str">
            <v>DSHS</v>
          </cell>
          <cell r="C2384" t="str">
            <v>Fire Sprinkler Installation</v>
          </cell>
          <cell r="D2384">
            <v>61151.360000000001</v>
          </cell>
          <cell r="E2384">
            <v>61151.360000000001</v>
          </cell>
          <cell r="F2384">
            <v>61151.360000000001</v>
          </cell>
          <cell r="G2384" t="str">
            <v>Construction</v>
          </cell>
          <cell r="H2384">
            <v>1</v>
          </cell>
          <cell r="I2384" t="str">
            <v>7643</v>
          </cell>
          <cell r="J2384" t="str">
            <v>Rusk State Hospital</v>
          </cell>
        </row>
        <row r="2385">
          <cell r="A2385" t="str">
            <v>10-021-RSH</v>
          </cell>
          <cell r="B2385" t="str">
            <v>DSHS</v>
          </cell>
          <cell r="C2385" t="str">
            <v>Fire Sprinkler Installation</v>
          </cell>
          <cell r="D2385">
            <v>238889.93</v>
          </cell>
          <cell r="E2385">
            <v>238889.93</v>
          </cell>
          <cell r="F2385">
            <v>238889.93</v>
          </cell>
          <cell r="G2385" t="str">
            <v>Arch. &amp; Eng.</v>
          </cell>
          <cell r="H2385">
            <v>2</v>
          </cell>
          <cell r="I2385" t="str">
            <v>7643</v>
          </cell>
          <cell r="J2385" t="str">
            <v>Rusk State Hospital</v>
          </cell>
        </row>
        <row r="2386">
          <cell r="A2386" t="str">
            <v>10-021-RSH</v>
          </cell>
          <cell r="B2386" t="str">
            <v>DSHS</v>
          </cell>
          <cell r="C2386" t="str">
            <v>Fire Sprinkler Installation</v>
          </cell>
          <cell r="D2386">
            <v>0</v>
          </cell>
          <cell r="E2386">
            <v>0</v>
          </cell>
          <cell r="F2386">
            <v>0</v>
          </cell>
          <cell r="G2386" t="str">
            <v>Legal</v>
          </cell>
          <cell r="H2386">
            <v>5</v>
          </cell>
          <cell r="I2386" t="str">
            <v>7643</v>
          </cell>
          <cell r="J2386" t="str">
            <v>Rusk State Hospital</v>
          </cell>
        </row>
        <row r="2387">
          <cell r="A2387" t="str">
            <v>10-021-RSH</v>
          </cell>
          <cell r="B2387" t="str">
            <v>DSHS</v>
          </cell>
          <cell r="C2387" t="str">
            <v>Fire Sprinkler Installation</v>
          </cell>
          <cell r="D2387">
            <v>0</v>
          </cell>
          <cell r="E2387">
            <v>0</v>
          </cell>
          <cell r="F2387">
            <v>0</v>
          </cell>
          <cell r="G2387" t="str">
            <v>Agency Admin.</v>
          </cell>
          <cell r="H2387">
            <v>6</v>
          </cell>
          <cell r="I2387" t="str">
            <v>7643</v>
          </cell>
          <cell r="J2387" t="str">
            <v>Rusk State Hospital</v>
          </cell>
        </row>
        <row r="2388">
          <cell r="A2388" t="str">
            <v>10-021-RSH</v>
          </cell>
          <cell r="B2388" t="str">
            <v>DSHS</v>
          </cell>
          <cell r="C2388" t="str">
            <v>Fire Sprinkler Installation</v>
          </cell>
          <cell r="D2388">
            <v>0</v>
          </cell>
          <cell r="E2388">
            <v>0</v>
          </cell>
          <cell r="F2388">
            <v>0</v>
          </cell>
          <cell r="G2388" t="str">
            <v>Other</v>
          </cell>
          <cell r="H2388">
            <v>8</v>
          </cell>
          <cell r="I2388" t="str">
            <v>7643</v>
          </cell>
          <cell r="J2388" t="str">
            <v>Rusk State Hospital</v>
          </cell>
        </row>
        <row r="2389">
          <cell r="A2389" t="str">
            <v>10-021-RSH</v>
          </cell>
          <cell r="B2389" t="str">
            <v>DSHS</v>
          </cell>
          <cell r="C2389" t="str">
            <v>Fire Sprinkler Installation</v>
          </cell>
          <cell r="D2389">
            <v>0</v>
          </cell>
          <cell r="E2389">
            <v>0</v>
          </cell>
          <cell r="F2389">
            <v>0</v>
          </cell>
          <cell r="G2389" t="str">
            <v>Contingency</v>
          </cell>
          <cell r="H2389">
            <v>9</v>
          </cell>
          <cell r="I2389" t="str">
            <v>7643</v>
          </cell>
          <cell r="J2389" t="str">
            <v>Rusk State Hospital</v>
          </cell>
        </row>
        <row r="2390">
          <cell r="A2390" t="str">
            <v>10-021-RSH</v>
          </cell>
          <cell r="B2390" t="str">
            <v>DSHS</v>
          </cell>
          <cell r="C2390" t="str">
            <v>Fire Sprinkler Installation</v>
          </cell>
          <cell r="D2390">
            <v>210296.26</v>
          </cell>
          <cell r="E2390">
            <v>210296.26</v>
          </cell>
          <cell r="F2390">
            <v>210296.26</v>
          </cell>
          <cell r="G2390" t="str">
            <v>Construction</v>
          </cell>
          <cell r="H2390">
            <v>1</v>
          </cell>
          <cell r="I2390" t="str">
            <v>GR15</v>
          </cell>
          <cell r="J2390" t="str">
            <v>Rusk State Hospital</v>
          </cell>
        </row>
        <row r="2391">
          <cell r="A2391" t="str">
            <v>10-020-RSC</v>
          </cell>
          <cell r="B2391" t="str">
            <v>DSHS</v>
          </cell>
          <cell r="C2391" t="str">
            <v>Roof Replacement Repair</v>
          </cell>
          <cell r="D2391">
            <v>610276.92000000004</v>
          </cell>
          <cell r="E2391">
            <v>610276.92000000004</v>
          </cell>
          <cell r="F2391">
            <v>610276.92000000004</v>
          </cell>
          <cell r="G2391" t="str">
            <v>Construction</v>
          </cell>
          <cell r="H2391">
            <v>1</v>
          </cell>
          <cell r="I2391" t="str">
            <v>7643</v>
          </cell>
          <cell r="J2391" t="str">
            <v>Rio Grande State Center</v>
          </cell>
        </row>
        <row r="2392">
          <cell r="A2392" t="str">
            <v>10-020-RSC</v>
          </cell>
          <cell r="B2392" t="str">
            <v>DSHS</v>
          </cell>
          <cell r="C2392" t="str">
            <v>Roof Replacement Repair</v>
          </cell>
          <cell r="D2392">
            <v>51873.54</v>
          </cell>
          <cell r="E2392">
            <v>51873.54</v>
          </cell>
          <cell r="F2392">
            <v>51873.54</v>
          </cell>
          <cell r="G2392" t="str">
            <v>Arch. &amp; Eng.</v>
          </cell>
          <cell r="H2392">
            <v>2</v>
          </cell>
          <cell r="I2392" t="str">
            <v>7643</v>
          </cell>
          <cell r="J2392" t="str">
            <v>Rio Grande State Center</v>
          </cell>
        </row>
        <row r="2393">
          <cell r="A2393" t="str">
            <v>10-020-RSC</v>
          </cell>
          <cell r="B2393" t="str">
            <v>DSHS</v>
          </cell>
          <cell r="C2393" t="str">
            <v>Roof Replacement Repair</v>
          </cell>
          <cell r="D2393">
            <v>1623.38</v>
          </cell>
          <cell r="E2393">
            <v>1623.38</v>
          </cell>
          <cell r="F2393">
            <v>1623.38</v>
          </cell>
          <cell r="G2393" t="str">
            <v>Legal</v>
          </cell>
          <cell r="H2393">
            <v>5</v>
          </cell>
          <cell r="I2393" t="str">
            <v>7643</v>
          </cell>
          <cell r="J2393" t="str">
            <v>Rio Grande State Center</v>
          </cell>
        </row>
        <row r="2394">
          <cell r="A2394" t="str">
            <v>10-020-RSC</v>
          </cell>
          <cell r="B2394" t="str">
            <v>DSHS</v>
          </cell>
          <cell r="C2394" t="str">
            <v>Roof Replacement Repair</v>
          </cell>
          <cell r="D2394">
            <v>0</v>
          </cell>
          <cell r="E2394">
            <v>0</v>
          </cell>
          <cell r="F2394">
            <v>0</v>
          </cell>
          <cell r="G2394" t="str">
            <v>Agency Admin.</v>
          </cell>
          <cell r="H2394">
            <v>6</v>
          </cell>
          <cell r="I2394" t="str">
            <v>7643</v>
          </cell>
          <cell r="J2394" t="str">
            <v>Rio Grande State Center</v>
          </cell>
        </row>
        <row r="2395">
          <cell r="A2395" t="str">
            <v>10-020-RSC</v>
          </cell>
          <cell r="B2395" t="str">
            <v>DSHS</v>
          </cell>
          <cell r="C2395" t="str">
            <v>Roof Replacement Repair</v>
          </cell>
          <cell r="D2395">
            <v>1089.8399999999999</v>
          </cell>
          <cell r="E2395">
            <v>1089.8399999999999</v>
          </cell>
          <cell r="F2395">
            <v>1089.8399999999999</v>
          </cell>
          <cell r="G2395" t="str">
            <v>Other</v>
          </cell>
          <cell r="H2395">
            <v>8</v>
          </cell>
          <cell r="I2395" t="str">
            <v>7643</v>
          </cell>
          <cell r="J2395" t="str">
            <v>Rio Grande State Center</v>
          </cell>
        </row>
        <row r="2396">
          <cell r="A2396" t="str">
            <v>10-020-RSC</v>
          </cell>
          <cell r="B2396" t="str">
            <v>DSHS</v>
          </cell>
          <cell r="C2396" t="str">
            <v>Roof Replacement Repair</v>
          </cell>
          <cell r="D2396">
            <v>0</v>
          </cell>
          <cell r="E2396">
            <v>0</v>
          </cell>
          <cell r="F2396">
            <v>0</v>
          </cell>
          <cell r="G2396" t="str">
            <v>Contingency</v>
          </cell>
          <cell r="H2396">
            <v>9</v>
          </cell>
          <cell r="I2396" t="str">
            <v>7643</v>
          </cell>
          <cell r="J2396" t="str">
            <v>Rio Grande State Center</v>
          </cell>
        </row>
        <row r="2397">
          <cell r="A2397" t="str">
            <v>10-019-RSC</v>
          </cell>
          <cell r="B2397" t="str">
            <v>DSHS</v>
          </cell>
          <cell r="C2397" t="str">
            <v>Install Critical Needs Generator</v>
          </cell>
          <cell r="D2397">
            <v>58234</v>
          </cell>
          <cell r="E2397">
            <v>58234</v>
          </cell>
          <cell r="F2397">
            <v>58234</v>
          </cell>
          <cell r="G2397" t="str">
            <v>Construction</v>
          </cell>
          <cell r="H2397">
            <v>1</v>
          </cell>
          <cell r="I2397" t="str">
            <v>1</v>
          </cell>
          <cell r="J2397" t="str">
            <v>Rio Grande State Center</v>
          </cell>
        </row>
        <row r="2398">
          <cell r="A2398" t="str">
            <v>10-019-RSC</v>
          </cell>
          <cell r="B2398" t="str">
            <v>DSHS</v>
          </cell>
          <cell r="C2398" t="str">
            <v>Install Critical Needs Generator</v>
          </cell>
          <cell r="D2398">
            <v>274969.43</v>
          </cell>
          <cell r="E2398">
            <v>274969.43</v>
          </cell>
          <cell r="F2398">
            <v>274969.43</v>
          </cell>
          <cell r="G2398" t="str">
            <v>Construction</v>
          </cell>
          <cell r="H2398">
            <v>1</v>
          </cell>
          <cell r="I2398" t="str">
            <v>7215</v>
          </cell>
          <cell r="J2398" t="str">
            <v>Rio Grande State Center</v>
          </cell>
        </row>
        <row r="2399">
          <cell r="A2399" t="str">
            <v>10-019-RSC</v>
          </cell>
          <cell r="B2399" t="str">
            <v>DSHS</v>
          </cell>
          <cell r="C2399" t="str">
            <v>Install Critical Needs Generator</v>
          </cell>
          <cell r="D2399">
            <v>5226.49</v>
          </cell>
          <cell r="E2399">
            <v>5226.49</v>
          </cell>
          <cell r="F2399">
            <v>5226.49</v>
          </cell>
          <cell r="G2399" t="str">
            <v>Arch. &amp; Eng.</v>
          </cell>
          <cell r="H2399">
            <v>2</v>
          </cell>
          <cell r="I2399" t="str">
            <v>7215</v>
          </cell>
          <cell r="J2399" t="str">
            <v>Rio Grande State Center</v>
          </cell>
        </row>
        <row r="2400">
          <cell r="A2400" t="str">
            <v>10-019-RSC</v>
          </cell>
          <cell r="B2400" t="str">
            <v>DSHS</v>
          </cell>
          <cell r="C2400" t="str">
            <v>Install Critical Needs Generator</v>
          </cell>
          <cell r="D2400">
            <v>2057.79</v>
          </cell>
          <cell r="E2400">
            <v>2057.79</v>
          </cell>
          <cell r="F2400">
            <v>2057.79</v>
          </cell>
          <cell r="G2400" t="str">
            <v>Legal</v>
          </cell>
          <cell r="H2400">
            <v>5</v>
          </cell>
          <cell r="I2400" t="str">
            <v>7215</v>
          </cell>
          <cell r="J2400" t="str">
            <v>Rio Grande State Center</v>
          </cell>
        </row>
        <row r="2401">
          <cell r="A2401" t="str">
            <v>10-019-RSC</v>
          </cell>
          <cell r="B2401" t="str">
            <v>DSHS</v>
          </cell>
          <cell r="C2401" t="str">
            <v>Install Critical Needs Generator</v>
          </cell>
          <cell r="D2401">
            <v>15549.99</v>
          </cell>
          <cell r="E2401">
            <v>15549.99</v>
          </cell>
          <cell r="F2401">
            <v>15549.99</v>
          </cell>
          <cell r="G2401" t="str">
            <v>Agency Admin.</v>
          </cell>
          <cell r="H2401">
            <v>6</v>
          </cell>
          <cell r="I2401" t="str">
            <v>7215</v>
          </cell>
          <cell r="J2401" t="str">
            <v>Rio Grande State Center</v>
          </cell>
        </row>
        <row r="2402">
          <cell r="A2402" t="str">
            <v>10-019-RSC</v>
          </cell>
          <cell r="B2402" t="str">
            <v>DSHS</v>
          </cell>
          <cell r="C2402" t="str">
            <v>Install Critical Needs Generator</v>
          </cell>
          <cell r="D2402">
            <v>0</v>
          </cell>
          <cell r="E2402">
            <v>0</v>
          </cell>
          <cell r="F2402">
            <v>0</v>
          </cell>
          <cell r="G2402" t="str">
            <v>Contingency</v>
          </cell>
          <cell r="H2402">
            <v>9</v>
          </cell>
          <cell r="I2402" t="str">
            <v>7215</v>
          </cell>
          <cell r="J2402" t="str">
            <v>Rio Grande State Center</v>
          </cell>
        </row>
        <row r="2403">
          <cell r="A2403" t="str">
            <v>10-019-RSC</v>
          </cell>
          <cell r="B2403" t="str">
            <v>DSHS</v>
          </cell>
          <cell r="C2403" t="str">
            <v>Install Critical Needs Generator</v>
          </cell>
          <cell r="D2403">
            <v>0</v>
          </cell>
          <cell r="E2403">
            <v>0</v>
          </cell>
          <cell r="F2403">
            <v>0</v>
          </cell>
          <cell r="G2403" t="str">
            <v>Construction</v>
          </cell>
          <cell r="H2403">
            <v>1</v>
          </cell>
          <cell r="I2403" t="str">
            <v>7643</v>
          </cell>
          <cell r="J2403" t="str">
            <v>Rio Grande State Center</v>
          </cell>
        </row>
        <row r="2404">
          <cell r="A2404" t="str">
            <v>10-019-RSC</v>
          </cell>
          <cell r="B2404" t="str">
            <v>DSHS</v>
          </cell>
          <cell r="C2404" t="str">
            <v>Install Critical Needs Generator</v>
          </cell>
          <cell r="D2404">
            <v>36423.94</v>
          </cell>
          <cell r="E2404">
            <v>36423.94</v>
          </cell>
          <cell r="F2404">
            <v>36423.94</v>
          </cell>
          <cell r="G2404" t="str">
            <v>Arch. &amp; Eng.</v>
          </cell>
          <cell r="H2404">
            <v>2</v>
          </cell>
          <cell r="I2404" t="str">
            <v>7643</v>
          </cell>
          <cell r="J2404" t="str">
            <v>Rio Grande State Center</v>
          </cell>
        </row>
        <row r="2405">
          <cell r="A2405" t="str">
            <v>10-019-RSC</v>
          </cell>
          <cell r="B2405" t="str">
            <v>DSHS</v>
          </cell>
          <cell r="C2405" t="str">
            <v>Install Critical Needs Generator</v>
          </cell>
          <cell r="D2405">
            <v>0</v>
          </cell>
          <cell r="E2405">
            <v>0</v>
          </cell>
          <cell r="F2405">
            <v>0</v>
          </cell>
          <cell r="G2405" t="str">
            <v>Legal</v>
          </cell>
          <cell r="H2405">
            <v>5</v>
          </cell>
          <cell r="I2405" t="str">
            <v>7643</v>
          </cell>
          <cell r="J2405" t="str">
            <v>Rio Grande State Center</v>
          </cell>
        </row>
        <row r="2406">
          <cell r="A2406" t="str">
            <v>10-019-RSC</v>
          </cell>
          <cell r="B2406" t="str">
            <v>DSHS</v>
          </cell>
          <cell r="C2406" t="str">
            <v>Install Critical Needs Generator</v>
          </cell>
          <cell r="D2406">
            <v>0</v>
          </cell>
          <cell r="E2406">
            <v>0</v>
          </cell>
          <cell r="F2406">
            <v>0</v>
          </cell>
          <cell r="G2406" t="str">
            <v>Agency Admin.</v>
          </cell>
          <cell r="H2406">
            <v>6</v>
          </cell>
          <cell r="I2406" t="str">
            <v>7643</v>
          </cell>
          <cell r="J2406" t="str">
            <v>Rio Grande State Center</v>
          </cell>
        </row>
        <row r="2407">
          <cell r="A2407" t="str">
            <v>10-019-RSC</v>
          </cell>
          <cell r="B2407" t="str">
            <v>DSHS</v>
          </cell>
          <cell r="C2407" t="str">
            <v>Install Critical Needs Generator</v>
          </cell>
          <cell r="D2407">
            <v>0</v>
          </cell>
          <cell r="E2407">
            <v>0</v>
          </cell>
          <cell r="F2407">
            <v>0</v>
          </cell>
          <cell r="G2407" t="str">
            <v>Contingency</v>
          </cell>
          <cell r="H2407">
            <v>9</v>
          </cell>
          <cell r="I2407" t="str">
            <v>7643</v>
          </cell>
          <cell r="J2407" t="str">
            <v>Rio Grande State Center</v>
          </cell>
        </row>
        <row r="2408">
          <cell r="A2408" t="str">
            <v>10-017-WFH</v>
          </cell>
          <cell r="B2408" t="str">
            <v>DSHS</v>
          </cell>
          <cell r="C2408" t="str">
            <v>Roof Repair/Replacement</v>
          </cell>
          <cell r="D2408">
            <v>76604.320000000007</v>
          </cell>
          <cell r="E2408">
            <v>76604.320000000007</v>
          </cell>
          <cell r="F2408">
            <v>76604.320000000007</v>
          </cell>
          <cell r="G2408" t="str">
            <v>Construction</v>
          </cell>
          <cell r="H2408">
            <v>1</v>
          </cell>
          <cell r="I2408" t="str">
            <v>7215</v>
          </cell>
          <cell r="J2408" t="str">
            <v>North Texas State Hospital - Wichita Falls</v>
          </cell>
        </row>
        <row r="2409">
          <cell r="A2409" t="str">
            <v>10-017-WFH</v>
          </cell>
          <cell r="B2409" t="str">
            <v>DSHS</v>
          </cell>
          <cell r="C2409" t="str">
            <v>Roof Repair/Replacement</v>
          </cell>
          <cell r="D2409">
            <v>5858.22</v>
          </cell>
          <cell r="E2409">
            <v>5858.22</v>
          </cell>
          <cell r="F2409">
            <v>5858.22</v>
          </cell>
          <cell r="G2409" t="str">
            <v>Arch. &amp; Eng.</v>
          </cell>
          <cell r="H2409">
            <v>2</v>
          </cell>
          <cell r="I2409" t="str">
            <v>7215</v>
          </cell>
          <cell r="J2409" t="str">
            <v>North Texas State Hospital - Wichita Falls</v>
          </cell>
        </row>
        <row r="2410">
          <cell r="A2410" t="str">
            <v>10-017-WFH</v>
          </cell>
          <cell r="B2410" t="str">
            <v>DSHS</v>
          </cell>
          <cell r="C2410" t="str">
            <v>Roof Repair/Replacement</v>
          </cell>
          <cell r="D2410">
            <v>0</v>
          </cell>
          <cell r="E2410">
            <v>0</v>
          </cell>
          <cell r="F2410">
            <v>0</v>
          </cell>
          <cell r="G2410" t="str">
            <v>Legal</v>
          </cell>
          <cell r="H2410">
            <v>5</v>
          </cell>
          <cell r="I2410" t="str">
            <v>7215</v>
          </cell>
          <cell r="J2410" t="str">
            <v>North Texas State Hospital - Wichita Falls</v>
          </cell>
        </row>
        <row r="2411">
          <cell r="A2411" t="str">
            <v>10-017-WFH</v>
          </cell>
          <cell r="B2411" t="str">
            <v>DSHS</v>
          </cell>
          <cell r="C2411" t="str">
            <v>Roof Repair/Replacement</v>
          </cell>
          <cell r="D2411">
            <v>94985.55</v>
          </cell>
          <cell r="E2411">
            <v>94985.55</v>
          </cell>
          <cell r="F2411">
            <v>94985.55</v>
          </cell>
          <cell r="G2411" t="str">
            <v>Agency Admin.</v>
          </cell>
          <cell r="H2411">
            <v>6</v>
          </cell>
          <cell r="I2411" t="str">
            <v>7215</v>
          </cell>
          <cell r="J2411" t="str">
            <v>North Texas State Hospital - Wichita Falls</v>
          </cell>
        </row>
        <row r="2412">
          <cell r="A2412" t="str">
            <v>10-017-WFH</v>
          </cell>
          <cell r="B2412" t="str">
            <v>DSHS</v>
          </cell>
          <cell r="C2412" t="str">
            <v>Roof Repair/Replacement</v>
          </cell>
          <cell r="D2412">
            <v>7297.66</v>
          </cell>
          <cell r="E2412">
            <v>7297.66</v>
          </cell>
          <cell r="F2412">
            <v>7297.66</v>
          </cell>
          <cell r="G2412" t="str">
            <v>Other</v>
          </cell>
          <cell r="H2412">
            <v>8</v>
          </cell>
          <cell r="I2412" t="str">
            <v>7215</v>
          </cell>
          <cell r="J2412" t="str">
            <v>North Texas State Hospital - Wichita Falls</v>
          </cell>
        </row>
        <row r="2413">
          <cell r="A2413" t="str">
            <v>10-017-WFH</v>
          </cell>
          <cell r="B2413" t="str">
            <v>DSHS</v>
          </cell>
          <cell r="C2413" t="str">
            <v>Roof Repair/Replacement</v>
          </cell>
          <cell r="D2413">
            <v>0</v>
          </cell>
          <cell r="E2413">
            <v>0</v>
          </cell>
          <cell r="F2413">
            <v>0</v>
          </cell>
          <cell r="G2413" t="str">
            <v>Contingency</v>
          </cell>
          <cell r="H2413">
            <v>9</v>
          </cell>
          <cell r="I2413" t="str">
            <v>7215</v>
          </cell>
          <cell r="J2413" t="str">
            <v>North Texas State Hospital - Wichita Falls</v>
          </cell>
        </row>
        <row r="2414">
          <cell r="A2414" t="str">
            <v>10-017-WFH</v>
          </cell>
          <cell r="B2414" t="str">
            <v>DSHS</v>
          </cell>
          <cell r="C2414" t="str">
            <v>Roof Repair/Replacement</v>
          </cell>
          <cell r="D2414">
            <v>1455482.13</v>
          </cell>
          <cell r="E2414">
            <v>1455482.13</v>
          </cell>
          <cell r="F2414">
            <v>1455482.13</v>
          </cell>
          <cell r="G2414" t="str">
            <v>Construction</v>
          </cell>
          <cell r="H2414">
            <v>1</v>
          </cell>
          <cell r="I2414" t="str">
            <v>7643</v>
          </cell>
          <cell r="J2414" t="str">
            <v>North Texas State Hospital - Wichita Falls</v>
          </cell>
        </row>
        <row r="2415">
          <cell r="A2415" t="str">
            <v>10-017-WFH</v>
          </cell>
          <cell r="B2415" t="str">
            <v>DSHS</v>
          </cell>
          <cell r="C2415" t="str">
            <v>Roof Repair/Replacement</v>
          </cell>
          <cell r="D2415">
            <v>116708.69</v>
          </cell>
          <cell r="E2415">
            <v>116708.69</v>
          </cell>
          <cell r="F2415">
            <v>116708.69</v>
          </cell>
          <cell r="G2415" t="str">
            <v>Arch. &amp; Eng.</v>
          </cell>
          <cell r="H2415">
            <v>2</v>
          </cell>
          <cell r="I2415" t="str">
            <v>7643</v>
          </cell>
          <cell r="J2415" t="str">
            <v>North Texas State Hospital - Wichita Falls</v>
          </cell>
        </row>
        <row r="2416">
          <cell r="A2416" t="str">
            <v>10-017-WFH</v>
          </cell>
          <cell r="B2416" t="str">
            <v>DSHS</v>
          </cell>
          <cell r="C2416" t="str">
            <v>Roof Repair/Replacement</v>
          </cell>
          <cell r="D2416">
            <v>1436.44</v>
          </cell>
          <cell r="E2416">
            <v>1436.44</v>
          </cell>
          <cell r="F2416">
            <v>1436.44</v>
          </cell>
          <cell r="G2416" t="str">
            <v>Legal</v>
          </cell>
          <cell r="H2416">
            <v>5</v>
          </cell>
          <cell r="I2416" t="str">
            <v>7643</v>
          </cell>
          <cell r="J2416" t="str">
            <v>North Texas State Hospital - Wichita Falls</v>
          </cell>
        </row>
        <row r="2417">
          <cell r="A2417" t="str">
            <v>10-017-WFH</v>
          </cell>
          <cell r="B2417" t="str">
            <v>DSHS</v>
          </cell>
          <cell r="C2417" t="str">
            <v>Roof Repair/Replacement</v>
          </cell>
          <cell r="D2417">
            <v>0</v>
          </cell>
          <cell r="E2417">
            <v>0</v>
          </cell>
          <cell r="F2417">
            <v>0</v>
          </cell>
          <cell r="G2417" t="str">
            <v>Agency Admin.</v>
          </cell>
          <cell r="H2417">
            <v>6</v>
          </cell>
          <cell r="I2417" t="str">
            <v>7643</v>
          </cell>
          <cell r="J2417" t="str">
            <v>North Texas State Hospital - Wichita Falls</v>
          </cell>
        </row>
        <row r="2418">
          <cell r="A2418" t="str">
            <v>10-017-WFH</v>
          </cell>
          <cell r="B2418" t="str">
            <v>DSHS</v>
          </cell>
          <cell r="C2418" t="str">
            <v>Roof Repair/Replacement</v>
          </cell>
          <cell r="D2418">
            <v>1339.79</v>
          </cell>
          <cell r="E2418">
            <v>1339.79</v>
          </cell>
          <cell r="F2418">
            <v>1339.79</v>
          </cell>
          <cell r="G2418" t="str">
            <v>Other</v>
          </cell>
          <cell r="H2418">
            <v>8</v>
          </cell>
          <cell r="I2418" t="str">
            <v>7643</v>
          </cell>
          <cell r="J2418" t="str">
            <v>North Texas State Hospital - Wichita Falls</v>
          </cell>
        </row>
        <row r="2419">
          <cell r="A2419" t="str">
            <v>10-017-WFH</v>
          </cell>
          <cell r="B2419" t="str">
            <v>DSHS</v>
          </cell>
          <cell r="C2419" t="str">
            <v>Roof Repair/Replacement</v>
          </cell>
          <cell r="D2419">
            <v>0</v>
          </cell>
          <cell r="E2419">
            <v>0</v>
          </cell>
          <cell r="F2419">
            <v>0</v>
          </cell>
          <cell r="G2419" t="str">
            <v>Contingency</v>
          </cell>
          <cell r="H2419">
            <v>9</v>
          </cell>
          <cell r="I2419" t="str">
            <v>7643</v>
          </cell>
          <cell r="J2419" t="str">
            <v>North Texas State Hospital - Wichita Falls</v>
          </cell>
        </row>
        <row r="2420">
          <cell r="A2420" t="str">
            <v>10-016-WFH</v>
          </cell>
          <cell r="B2420" t="str">
            <v>DSHS</v>
          </cell>
          <cell r="C2420" t="str">
            <v>Install Critical Needs Generator</v>
          </cell>
          <cell r="D2420">
            <v>371136.83</v>
          </cell>
          <cell r="E2420">
            <v>371136.83</v>
          </cell>
          <cell r="F2420">
            <v>371136.83</v>
          </cell>
          <cell r="G2420" t="str">
            <v>Construction</v>
          </cell>
          <cell r="H2420">
            <v>1</v>
          </cell>
          <cell r="I2420" t="str">
            <v>7215</v>
          </cell>
          <cell r="J2420" t="str">
            <v>North Texas State Hospital - Wichita Falls</v>
          </cell>
        </row>
        <row r="2421">
          <cell r="A2421" t="str">
            <v>10-016-WFH</v>
          </cell>
          <cell r="B2421" t="str">
            <v>DSHS</v>
          </cell>
          <cell r="C2421" t="str">
            <v>Install Critical Needs Generator</v>
          </cell>
          <cell r="D2421">
            <v>29533.54</v>
          </cell>
          <cell r="E2421">
            <v>29533.54</v>
          </cell>
          <cell r="F2421">
            <v>29533.54</v>
          </cell>
          <cell r="G2421" t="str">
            <v>Arch. &amp; Eng.</v>
          </cell>
          <cell r="H2421">
            <v>2</v>
          </cell>
          <cell r="I2421" t="str">
            <v>7215</v>
          </cell>
          <cell r="J2421" t="str">
            <v>North Texas State Hospital - Wichita Falls</v>
          </cell>
        </row>
        <row r="2422">
          <cell r="A2422" t="str">
            <v>10-016-WFH</v>
          </cell>
          <cell r="B2422" t="str">
            <v>DSHS</v>
          </cell>
          <cell r="C2422" t="str">
            <v>Install Critical Needs Generator</v>
          </cell>
          <cell r="D2422">
            <v>50586.07</v>
          </cell>
          <cell r="E2422">
            <v>50586.07</v>
          </cell>
          <cell r="F2422">
            <v>50586.07</v>
          </cell>
          <cell r="G2422" t="str">
            <v>Agency Admin.</v>
          </cell>
          <cell r="H2422">
            <v>6</v>
          </cell>
          <cell r="I2422" t="str">
            <v>7215</v>
          </cell>
          <cell r="J2422" t="str">
            <v>North Texas State Hospital - Wichita Falls</v>
          </cell>
        </row>
        <row r="2423">
          <cell r="A2423" t="str">
            <v>10-016-WFH</v>
          </cell>
          <cell r="B2423" t="str">
            <v>DSHS</v>
          </cell>
          <cell r="C2423" t="str">
            <v>Install Critical Needs Generator</v>
          </cell>
          <cell r="D2423">
            <v>0</v>
          </cell>
          <cell r="E2423">
            <v>0</v>
          </cell>
          <cell r="F2423">
            <v>0</v>
          </cell>
          <cell r="G2423" t="str">
            <v>Contingency</v>
          </cell>
          <cell r="H2423">
            <v>9</v>
          </cell>
          <cell r="I2423" t="str">
            <v>7215</v>
          </cell>
          <cell r="J2423" t="str">
            <v>North Texas State Hospital - Wichita Falls</v>
          </cell>
        </row>
        <row r="2424">
          <cell r="A2424" t="str">
            <v>10-016-WFH</v>
          </cell>
          <cell r="B2424" t="str">
            <v>DSHS</v>
          </cell>
          <cell r="C2424" t="str">
            <v>Install Critical Needs Generator</v>
          </cell>
          <cell r="D2424">
            <v>569396.43999999994</v>
          </cell>
          <cell r="E2424">
            <v>569396.43999999994</v>
          </cell>
          <cell r="F2424">
            <v>569396.43999999994</v>
          </cell>
          <cell r="G2424" t="str">
            <v>Construction</v>
          </cell>
          <cell r="H2424">
            <v>1</v>
          </cell>
          <cell r="I2424" t="str">
            <v>7643</v>
          </cell>
          <cell r="J2424" t="str">
            <v>North Texas State Hospital - Wichita Falls</v>
          </cell>
        </row>
        <row r="2425">
          <cell r="A2425" t="str">
            <v>10-016-WFH</v>
          </cell>
          <cell r="B2425" t="str">
            <v>DSHS</v>
          </cell>
          <cell r="C2425" t="str">
            <v>Install Critical Needs Generator</v>
          </cell>
          <cell r="D2425">
            <v>66762.399999999994</v>
          </cell>
          <cell r="E2425">
            <v>66762.399999999994</v>
          </cell>
          <cell r="F2425">
            <v>66762.399999999994</v>
          </cell>
          <cell r="G2425" t="str">
            <v>Arch. &amp; Eng.</v>
          </cell>
          <cell r="H2425">
            <v>2</v>
          </cell>
          <cell r="I2425" t="str">
            <v>7643</v>
          </cell>
          <cell r="J2425" t="str">
            <v>North Texas State Hospital - Wichita Falls</v>
          </cell>
        </row>
        <row r="2426">
          <cell r="A2426" t="str">
            <v>10-016-WFH</v>
          </cell>
          <cell r="B2426" t="str">
            <v>DSHS</v>
          </cell>
          <cell r="C2426" t="str">
            <v>Install Critical Needs Generator</v>
          </cell>
          <cell r="D2426">
            <v>1691.26</v>
          </cell>
          <cell r="E2426">
            <v>1691.26</v>
          </cell>
          <cell r="F2426">
            <v>1691.26</v>
          </cell>
          <cell r="G2426" t="str">
            <v>Legal</v>
          </cell>
          <cell r="H2426">
            <v>5</v>
          </cell>
          <cell r="I2426" t="str">
            <v>7643</v>
          </cell>
          <cell r="J2426" t="str">
            <v>North Texas State Hospital - Wichita Falls</v>
          </cell>
        </row>
        <row r="2427">
          <cell r="A2427" t="str">
            <v>10-016-WFH</v>
          </cell>
          <cell r="B2427" t="str">
            <v>DSHS</v>
          </cell>
          <cell r="C2427" t="str">
            <v>Install Critical Needs Generator</v>
          </cell>
          <cell r="D2427">
            <v>0</v>
          </cell>
          <cell r="E2427">
            <v>0</v>
          </cell>
          <cell r="F2427">
            <v>0</v>
          </cell>
          <cell r="G2427" t="str">
            <v>Agency Admin.</v>
          </cell>
          <cell r="H2427">
            <v>6</v>
          </cell>
          <cell r="I2427" t="str">
            <v>7643</v>
          </cell>
          <cell r="J2427" t="str">
            <v>North Texas State Hospital - Wichita Falls</v>
          </cell>
        </row>
        <row r="2428">
          <cell r="A2428" t="str">
            <v>10-016-WFH</v>
          </cell>
          <cell r="B2428" t="str">
            <v>DSHS</v>
          </cell>
          <cell r="C2428" t="str">
            <v>Install Critical Needs Generator</v>
          </cell>
          <cell r="D2428">
            <v>0</v>
          </cell>
          <cell r="E2428">
            <v>0</v>
          </cell>
          <cell r="F2428">
            <v>0</v>
          </cell>
          <cell r="G2428" t="str">
            <v>Other</v>
          </cell>
          <cell r="H2428">
            <v>8</v>
          </cell>
          <cell r="I2428" t="str">
            <v>7643</v>
          </cell>
          <cell r="J2428" t="str">
            <v>North Texas State Hospital - Wichita Falls</v>
          </cell>
        </row>
        <row r="2429">
          <cell r="A2429" t="str">
            <v>10-016-WFH</v>
          </cell>
          <cell r="B2429" t="str">
            <v>DSHS</v>
          </cell>
          <cell r="C2429" t="str">
            <v>Install Critical Needs Generator</v>
          </cell>
          <cell r="D2429">
            <v>0</v>
          </cell>
          <cell r="E2429">
            <v>0</v>
          </cell>
          <cell r="F2429">
            <v>0</v>
          </cell>
          <cell r="G2429" t="str">
            <v>Contingency</v>
          </cell>
          <cell r="H2429">
            <v>9</v>
          </cell>
          <cell r="I2429" t="str">
            <v>7643</v>
          </cell>
          <cell r="J2429" t="str">
            <v>North Texas State Hospital - Wichita Falls</v>
          </cell>
        </row>
        <row r="2430">
          <cell r="A2430" t="str">
            <v>10-015-WFH</v>
          </cell>
          <cell r="B2430" t="str">
            <v>DSHS</v>
          </cell>
          <cell r="C2430" t="str">
            <v>Fire Sprinkler System Installation</v>
          </cell>
          <cell r="D2430">
            <v>268724.49</v>
          </cell>
          <cell r="E2430">
            <v>268724.49</v>
          </cell>
          <cell r="F2430">
            <v>268724.49</v>
          </cell>
          <cell r="G2430" t="str">
            <v>Construction</v>
          </cell>
          <cell r="H2430">
            <v>1</v>
          </cell>
          <cell r="I2430" t="str">
            <v>7215</v>
          </cell>
          <cell r="J2430" t="str">
            <v>North Texas State Hospital - Wichita Falls</v>
          </cell>
        </row>
        <row r="2431">
          <cell r="A2431" t="str">
            <v>10-015-WFH</v>
          </cell>
          <cell r="B2431" t="str">
            <v>DSHS</v>
          </cell>
          <cell r="C2431" t="str">
            <v>Fire Sprinkler System Installation</v>
          </cell>
          <cell r="D2431">
            <v>18047.669999999998</v>
          </cell>
          <cell r="E2431">
            <v>18047.669999999998</v>
          </cell>
          <cell r="F2431">
            <v>18047.669999999998</v>
          </cell>
          <cell r="G2431" t="str">
            <v>Arch. &amp; Eng.</v>
          </cell>
          <cell r="H2431">
            <v>2</v>
          </cell>
          <cell r="I2431" t="str">
            <v>7215</v>
          </cell>
          <cell r="J2431" t="str">
            <v>North Texas State Hospital - Wichita Falls</v>
          </cell>
        </row>
        <row r="2432">
          <cell r="A2432" t="str">
            <v>10-015-WFH</v>
          </cell>
          <cell r="B2432" t="str">
            <v>DSHS</v>
          </cell>
          <cell r="C2432" t="str">
            <v>Fire Sprinkler System Installation</v>
          </cell>
          <cell r="D2432">
            <v>467.25</v>
          </cell>
          <cell r="E2432">
            <v>467.25</v>
          </cell>
          <cell r="F2432">
            <v>467.25</v>
          </cell>
          <cell r="G2432" t="str">
            <v>Legal</v>
          </cell>
          <cell r="H2432">
            <v>5</v>
          </cell>
          <cell r="I2432" t="str">
            <v>7215</v>
          </cell>
          <cell r="J2432" t="str">
            <v>North Texas State Hospital - Wichita Falls</v>
          </cell>
        </row>
        <row r="2433">
          <cell r="A2433" t="str">
            <v>10-015-WFH</v>
          </cell>
          <cell r="B2433" t="str">
            <v>DSHS</v>
          </cell>
          <cell r="C2433" t="str">
            <v>Fire Sprinkler System Installation</v>
          </cell>
          <cell r="D2433">
            <v>60552.72</v>
          </cell>
          <cell r="E2433">
            <v>60552.72</v>
          </cell>
          <cell r="F2433">
            <v>60552.72</v>
          </cell>
          <cell r="G2433" t="str">
            <v>Agency Admin.</v>
          </cell>
          <cell r="H2433">
            <v>6</v>
          </cell>
          <cell r="I2433" t="str">
            <v>7215</v>
          </cell>
          <cell r="J2433" t="str">
            <v>North Texas State Hospital - Wichita Falls</v>
          </cell>
        </row>
        <row r="2434">
          <cell r="A2434" t="str">
            <v>10-015-WFH</v>
          </cell>
          <cell r="B2434" t="str">
            <v>DSHS</v>
          </cell>
          <cell r="C2434" t="str">
            <v>Fire Sprinkler System Installation</v>
          </cell>
          <cell r="D2434">
            <v>0</v>
          </cell>
          <cell r="E2434">
            <v>0</v>
          </cell>
          <cell r="F2434">
            <v>0</v>
          </cell>
          <cell r="G2434" t="str">
            <v>Other</v>
          </cell>
          <cell r="H2434">
            <v>8</v>
          </cell>
          <cell r="I2434" t="str">
            <v>7215</v>
          </cell>
          <cell r="J2434" t="str">
            <v>North Texas State Hospital - Wichita Falls</v>
          </cell>
        </row>
        <row r="2435">
          <cell r="A2435" t="str">
            <v>10-015-WFH</v>
          </cell>
          <cell r="B2435" t="str">
            <v>DSHS</v>
          </cell>
          <cell r="C2435" t="str">
            <v>Fire Sprinkler System Installation</v>
          </cell>
          <cell r="D2435">
            <v>0</v>
          </cell>
          <cell r="E2435">
            <v>0</v>
          </cell>
          <cell r="F2435">
            <v>0</v>
          </cell>
          <cell r="G2435" t="str">
            <v>Contingency</v>
          </cell>
          <cell r="H2435">
            <v>9</v>
          </cell>
          <cell r="I2435" t="str">
            <v>7215</v>
          </cell>
          <cell r="J2435" t="str">
            <v>North Texas State Hospital - Wichita Falls</v>
          </cell>
        </row>
        <row r="2436">
          <cell r="A2436" t="str">
            <v>10-015-WFH</v>
          </cell>
          <cell r="B2436" t="str">
            <v>DSHS</v>
          </cell>
          <cell r="C2436" t="str">
            <v>Fire Sprinkler System Installation</v>
          </cell>
          <cell r="D2436">
            <v>948973.98</v>
          </cell>
          <cell r="E2436">
            <v>948973.98</v>
          </cell>
          <cell r="F2436">
            <v>948973.98</v>
          </cell>
          <cell r="G2436" t="str">
            <v>Construction</v>
          </cell>
          <cell r="H2436">
            <v>1</v>
          </cell>
          <cell r="I2436" t="str">
            <v>7643</v>
          </cell>
          <cell r="J2436" t="str">
            <v>North Texas State Hospital - Wichita Falls</v>
          </cell>
        </row>
        <row r="2437">
          <cell r="A2437" t="str">
            <v>10-015-WFH</v>
          </cell>
          <cell r="B2437" t="str">
            <v>DSHS</v>
          </cell>
          <cell r="C2437" t="str">
            <v>Fire Sprinkler System Installation</v>
          </cell>
          <cell r="D2437">
            <v>171712.78</v>
          </cell>
          <cell r="E2437">
            <v>171712.78</v>
          </cell>
          <cell r="F2437">
            <v>171712.78</v>
          </cell>
          <cell r="G2437" t="str">
            <v>Arch. &amp; Eng.</v>
          </cell>
          <cell r="H2437">
            <v>2</v>
          </cell>
          <cell r="I2437" t="str">
            <v>7643</v>
          </cell>
          <cell r="J2437" t="str">
            <v>North Texas State Hospital - Wichita Falls</v>
          </cell>
        </row>
        <row r="2438">
          <cell r="A2438" t="str">
            <v>10-015-WFH</v>
          </cell>
          <cell r="B2438" t="str">
            <v>DSHS</v>
          </cell>
          <cell r="C2438" t="str">
            <v>Fire Sprinkler System Installation</v>
          </cell>
          <cell r="D2438">
            <v>2316.87</v>
          </cell>
          <cell r="E2438">
            <v>2316.87</v>
          </cell>
          <cell r="F2438">
            <v>2316.87</v>
          </cell>
          <cell r="G2438" t="str">
            <v>Legal</v>
          </cell>
          <cell r="H2438">
            <v>5</v>
          </cell>
          <cell r="I2438" t="str">
            <v>7643</v>
          </cell>
          <cell r="J2438" t="str">
            <v>North Texas State Hospital - Wichita Falls</v>
          </cell>
        </row>
        <row r="2439">
          <cell r="A2439" t="str">
            <v>10-015-WFH</v>
          </cell>
          <cell r="B2439" t="str">
            <v>DSHS</v>
          </cell>
          <cell r="C2439" t="str">
            <v>Fire Sprinkler System Installation</v>
          </cell>
          <cell r="D2439">
            <v>0</v>
          </cell>
          <cell r="E2439">
            <v>0</v>
          </cell>
          <cell r="F2439">
            <v>0</v>
          </cell>
          <cell r="G2439" t="str">
            <v>Agency Admin.</v>
          </cell>
          <cell r="H2439">
            <v>6</v>
          </cell>
          <cell r="I2439" t="str">
            <v>7643</v>
          </cell>
          <cell r="J2439" t="str">
            <v>North Texas State Hospital - Wichita Falls</v>
          </cell>
        </row>
        <row r="2440">
          <cell r="A2440" t="str">
            <v>10-015-WFH</v>
          </cell>
          <cell r="B2440" t="str">
            <v>DSHS</v>
          </cell>
          <cell r="C2440" t="str">
            <v>Fire Sprinkler System Installation</v>
          </cell>
          <cell r="D2440">
            <v>7357.5</v>
          </cell>
          <cell r="E2440">
            <v>7357.5</v>
          </cell>
          <cell r="F2440">
            <v>7357.5</v>
          </cell>
          <cell r="G2440" t="str">
            <v>Other</v>
          </cell>
          <cell r="H2440">
            <v>8</v>
          </cell>
          <cell r="I2440" t="str">
            <v>7643</v>
          </cell>
          <cell r="J2440" t="str">
            <v>North Texas State Hospital - Wichita Falls</v>
          </cell>
        </row>
        <row r="2441">
          <cell r="A2441" t="str">
            <v>10-015-WFH</v>
          </cell>
          <cell r="B2441" t="str">
            <v>DSHS</v>
          </cell>
          <cell r="C2441" t="str">
            <v>Fire Sprinkler System Installation</v>
          </cell>
          <cell r="D2441">
            <v>0</v>
          </cell>
          <cell r="E2441">
            <v>0</v>
          </cell>
          <cell r="F2441">
            <v>0</v>
          </cell>
          <cell r="G2441" t="str">
            <v>Contingency</v>
          </cell>
          <cell r="H2441">
            <v>9</v>
          </cell>
          <cell r="I2441" t="str">
            <v>7643</v>
          </cell>
          <cell r="J2441" t="str">
            <v>North Texas State Hospital - Wichita Falls</v>
          </cell>
        </row>
        <row r="2442">
          <cell r="A2442" t="str">
            <v>10-014-VSH</v>
          </cell>
          <cell r="B2442" t="str">
            <v>DSHS</v>
          </cell>
          <cell r="C2442" t="str">
            <v>Roof Repair/Replacement</v>
          </cell>
          <cell r="D2442">
            <v>0</v>
          </cell>
          <cell r="E2442">
            <v>0</v>
          </cell>
          <cell r="F2442">
            <v>0</v>
          </cell>
          <cell r="G2442" t="str">
            <v>Construction</v>
          </cell>
          <cell r="H2442">
            <v>1</v>
          </cell>
          <cell r="I2442" t="str">
            <v>7212</v>
          </cell>
          <cell r="J2442" t="str">
            <v>North Texas State Hospital - Vernon</v>
          </cell>
        </row>
        <row r="2443">
          <cell r="A2443" t="str">
            <v>10-014-VSH</v>
          </cell>
          <cell r="B2443" t="str">
            <v>DSHS</v>
          </cell>
          <cell r="C2443" t="str">
            <v>Roof Repair/Replacement</v>
          </cell>
          <cell r="D2443">
            <v>1557064</v>
          </cell>
          <cell r="E2443">
            <v>1557064</v>
          </cell>
          <cell r="F2443">
            <v>1557064</v>
          </cell>
          <cell r="G2443" t="str">
            <v>Construction</v>
          </cell>
          <cell r="H2443">
            <v>1</v>
          </cell>
          <cell r="I2443" t="str">
            <v>7643</v>
          </cell>
          <cell r="J2443" t="str">
            <v>North Texas State Hospital - Vernon</v>
          </cell>
        </row>
        <row r="2444">
          <cell r="A2444" t="str">
            <v>10-014-VSH</v>
          </cell>
          <cell r="B2444" t="str">
            <v>DSHS</v>
          </cell>
          <cell r="C2444" t="str">
            <v>Roof Repair/Replacement</v>
          </cell>
          <cell r="D2444">
            <v>124565.12</v>
          </cell>
          <cell r="E2444">
            <v>124565.12</v>
          </cell>
          <cell r="F2444">
            <v>124565.12</v>
          </cell>
          <cell r="G2444" t="str">
            <v>Arch. &amp; Eng.</v>
          </cell>
          <cell r="H2444">
            <v>2</v>
          </cell>
          <cell r="I2444" t="str">
            <v>7643</v>
          </cell>
          <cell r="J2444" t="str">
            <v>North Texas State Hospital - Vernon</v>
          </cell>
        </row>
        <row r="2445">
          <cell r="A2445" t="str">
            <v>10-014-VSH</v>
          </cell>
          <cell r="B2445" t="str">
            <v>DSHS</v>
          </cell>
          <cell r="C2445" t="str">
            <v>Roof Repair/Replacement</v>
          </cell>
          <cell r="D2445">
            <v>2066.52</v>
          </cell>
          <cell r="E2445">
            <v>2066.52</v>
          </cell>
          <cell r="F2445">
            <v>2066.52</v>
          </cell>
          <cell r="G2445" t="str">
            <v>Legal</v>
          </cell>
          <cell r="H2445">
            <v>5</v>
          </cell>
          <cell r="I2445" t="str">
            <v>7643</v>
          </cell>
          <cell r="J2445" t="str">
            <v>North Texas State Hospital - Vernon</v>
          </cell>
        </row>
        <row r="2446">
          <cell r="A2446" t="str">
            <v>10-014-VSH</v>
          </cell>
          <cell r="B2446" t="str">
            <v>DSHS</v>
          </cell>
          <cell r="C2446" t="str">
            <v>Roof Repair/Replacement</v>
          </cell>
          <cell r="D2446">
            <v>0</v>
          </cell>
          <cell r="E2446">
            <v>0</v>
          </cell>
          <cell r="F2446">
            <v>0</v>
          </cell>
          <cell r="G2446" t="str">
            <v>Agency Admin.</v>
          </cell>
          <cell r="H2446">
            <v>6</v>
          </cell>
          <cell r="I2446" t="str">
            <v>7643</v>
          </cell>
          <cell r="J2446" t="str">
            <v>North Texas State Hospital - Vernon</v>
          </cell>
        </row>
        <row r="2447">
          <cell r="A2447" t="str">
            <v>10-014-VSH</v>
          </cell>
          <cell r="B2447" t="str">
            <v>DSHS</v>
          </cell>
          <cell r="C2447" t="str">
            <v>Roof Repair/Replacement</v>
          </cell>
          <cell r="D2447">
            <v>9440.86</v>
          </cell>
          <cell r="E2447">
            <v>9440.86</v>
          </cell>
          <cell r="F2447">
            <v>9440.86</v>
          </cell>
          <cell r="G2447" t="str">
            <v>Other</v>
          </cell>
          <cell r="H2447">
            <v>8</v>
          </cell>
          <cell r="I2447" t="str">
            <v>7643</v>
          </cell>
          <cell r="J2447" t="str">
            <v>North Texas State Hospital - Vernon</v>
          </cell>
        </row>
        <row r="2448">
          <cell r="A2448" t="str">
            <v>10-014-VSH</v>
          </cell>
          <cell r="B2448" t="str">
            <v>DSHS</v>
          </cell>
          <cell r="C2448" t="str">
            <v>Roof Repair/Replacement</v>
          </cell>
          <cell r="D2448">
            <v>0</v>
          </cell>
          <cell r="E2448">
            <v>0</v>
          </cell>
          <cell r="F2448">
            <v>0</v>
          </cell>
          <cell r="G2448" t="str">
            <v>Contingency</v>
          </cell>
          <cell r="H2448">
            <v>9</v>
          </cell>
          <cell r="I2448" t="str">
            <v>7643</v>
          </cell>
          <cell r="J2448" t="str">
            <v>North Texas State Hospital - Vernon</v>
          </cell>
        </row>
        <row r="2449">
          <cell r="A2449" t="str">
            <v>10-013-VSH</v>
          </cell>
          <cell r="B2449" t="str">
            <v>DSHS</v>
          </cell>
          <cell r="C2449" t="str">
            <v>Replace Air Conditioning Chillers</v>
          </cell>
          <cell r="D2449">
            <v>175299.7</v>
          </cell>
          <cell r="E2449">
            <v>175299.7</v>
          </cell>
          <cell r="F2449">
            <v>175299.7</v>
          </cell>
          <cell r="G2449" t="str">
            <v>Construction</v>
          </cell>
          <cell r="H2449">
            <v>1</v>
          </cell>
          <cell r="I2449" t="str">
            <v>7616</v>
          </cell>
          <cell r="J2449" t="str">
            <v>North Texas State Hospital - Vernon</v>
          </cell>
        </row>
        <row r="2450">
          <cell r="A2450" t="str">
            <v>10-013-VSH</v>
          </cell>
          <cell r="B2450" t="str">
            <v>DSHS</v>
          </cell>
          <cell r="C2450" t="str">
            <v>Replace Air Conditioning Chillers</v>
          </cell>
          <cell r="D2450">
            <v>259327.96</v>
          </cell>
          <cell r="E2450">
            <v>259327.96</v>
          </cell>
          <cell r="F2450">
            <v>259327.96</v>
          </cell>
          <cell r="G2450" t="str">
            <v>Construction</v>
          </cell>
          <cell r="H2450">
            <v>1</v>
          </cell>
          <cell r="I2450" t="str">
            <v>7643</v>
          </cell>
          <cell r="J2450" t="str">
            <v>North Texas State Hospital - Vernon</v>
          </cell>
        </row>
        <row r="2451">
          <cell r="A2451" t="str">
            <v>10-013-VSH</v>
          </cell>
          <cell r="B2451" t="str">
            <v>DSHS</v>
          </cell>
          <cell r="C2451" t="str">
            <v>Replace Air Conditioning Chillers</v>
          </cell>
          <cell r="D2451">
            <v>43192.7</v>
          </cell>
          <cell r="E2451">
            <v>43192.7</v>
          </cell>
          <cell r="F2451">
            <v>43192.7</v>
          </cell>
          <cell r="G2451" t="str">
            <v>Arch. &amp; Eng.</v>
          </cell>
          <cell r="H2451">
            <v>2</v>
          </cell>
          <cell r="I2451" t="str">
            <v>7643</v>
          </cell>
          <cell r="J2451" t="str">
            <v>North Texas State Hospital - Vernon</v>
          </cell>
        </row>
        <row r="2452">
          <cell r="A2452" t="str">
            <v>10-013-VSH</v>
          </cell>
          <cell r="B2452" t="str">
            <v>DSHS</v>
          </cell>
          <cell r="C2452" t="str">
            <v>Replace Air Conditioning Chillers</v>
          </cell>
          <cell r="D2452">
            <v>0</v>
          </cell>
          <cell r="E2452">
            <v>0</v>
          </cell>
          <cell r="F2452">
            <v>0</v>
          </cell>
          <cell r="G2452" t="str">
            <v>Testing</v>
          </cell>
          <cell r="H2452">
            <v>4</v>
          </cell>
          <cell r="I2452" t="str">
            <v>7643</v>
          </cell>
          <cell r="J2452" t="str">
            <v>North Texas State Hospital - Vernon</v>
          </cell>
        </row>
        <row r="2453">
          <cell r="A2453" t="str">
            <v>10-013-VSH</v>
          </cell>
          <cell r="B2453" t="str">
            <v>DSHS</v>
          </cell>
          <cell r="C2453" t="str">
            <v>Replace Air Conditioning Chillers</v>
          </cell>
          <cell r="D2453">
            <v>1690.26</v>
          </cell>
          <cell r="E2453">
            <v>1690.26</v>
          </cell>
          <cell r="F2453">
            <v>1690.26</v>
          </cell>
          <cell r="G2453" t="str">
            <v>Legal</v>
          </cell>
          <cell r="H2453">
            <v>5</v>
          </cell>
          <cell r="I2453" t="str">
            <v>7643</v>
          </cell>
          <cell r="J2453" t="str">
            <v>North Texas State Hospital - Vernon</v>
          </cell>
        </row>
        <row r="2454">
          <cell r="A2454" t="str">
            <v>10-013-VSH</v>
          </cell>
          <cell r="B2454" t="str">
            <v>DSHS</v>
          </cell>
          <cell r="C2454" t="str">
            <v>Replace Air Conditioning Chillers</v>
          </cell>
          <cell r="D2454">
            <v>0</v>
          </cell>
          <cell r="E2454">
            <v>0</v>
          </cell>
          <cell r="F2454">
            <v>0</v>
          </cell>
          <cell r="G2454" t="str">
            <v>Agency Admin.</v>
          </cell>
          <cell r="H2454">
            <v>6</v>
          </cell>
          <cell r="I2454" t="str">
            <v>7643</v>
          </cell>
          <cell r="J2454" t="str">
            <v>North Texas State Hospital - Vernon</v>
          </cell>
        </row>
        <row r="2455">
          <cell r="A2455" t="str">
            <v>10-013-VSH</v>
          </cell>
          <cell r="B2455" t="str">
            <v>DSHS</v>
          </cell>
          <cell r="C2455" t="str">
            <v>Replace Air Conditioning Chillers</v>
          </cell>
          <cell r="D2455">
            <v>0</v>
          </cell>
          <cell r="E2455">
            <v>0</v>
          </cell>
          <cell r="F2455">
            <v>0</v>
          </cell>
          <cell r="G2455" t="str">
            <v>Other</v>
          </cell>
          <cell r="H2455">
            <v>8</v>
          </cell>
          <cell r="I2455" t="str">
            <v>7643</v>
          </cell>
          <cell r="J2455" t="str">
            <v>North Texas State Hospital - Vernon</v>
          </cell>
        </row>
        <row r="2456">
          <cell r="A2456" t="str">
            <v>10-013-VSH</v>
          </cell>
          <cell r="B2456" t="str">
            <v>DSHS</v>
          </cell>
          <cell r="C2456" t="str">
            <v>Replace Air Conditioning Chillers</v>
          </cell>
          <cell r="D2456">
            <v>0</v>
          </cell>
          <cell r="E2456">
            <v>0</v>
          </cell>
          <cell r="F2456">
            <v>0</v>
          </cell>
          <cell r="G2456" t="str">
            <v>Contingency</v>
          </cell>
          <cell r="H2456">
            <v>9</v>
          </cell>
          <cell r="I2456" t="str">
            <v>7643</v>
          </cell>
          <cell r="J2456" t="str">
            <v>North Texas State Hospital - Vernon</v>
          </cell>
        </row>
        <row r="2457">
          <cell r="A2457" t="str">
            <v>10-012-VSH</v>
          </cell>
          <cell r="B2457" t="str">
            <v>DSHS</v>
          </cell>
          <cell r="C2457" t="str">
            <v>Install Critical Needs Generators</v>
          </cell>
          <cell r="D2457">
            <v>733417.74</v>
          </cell>
          <cell r="E2457">
            <v>733417.74</v>
          </cell>
          <cell r="F2457">
            <v>733417.74</v>
          </cell>
          <cell r="G2457" t="str">
            <v>Construction</v>
          </cell>
          <cell r="H2457">
            <v>1</v>
          </cell>
          <cell r="I2457" t="str">
            <v>7215</v>
          </cell>
          <cell r="J2457" t="str">
            <v>North Texas State Hospital - Wichita Falls</v>
          </cell>
        </row>
        <row r="2458">
          <cell r="A2458" t="str">
            <v>10-012-VSH</v>
          </cell>
          <cell r="B2458" t="str">
            <v>DSHS</v>
          </cell>
          <cell r="C2458" t="str">
            <v>Install Critical Needs Generators</v>
          </cell>
          <cell r="D2458">
            <v>41234.99</v>
          </cell>
          <cell r="E2458">
            <v>41234.99</v>
          </cell>
          <cell r="F2458">
            <v>41234.99</v>
          </cell>
          <cell r="G2458" t="str">
            <v>Arch. &amp; Eng.</v>
          </cell>
          <cell r="H2458">
            <v>2</v>
          </cell>
          <cell r="I2458" t="str">
            <v>7215</v>
          </cell>
          <cell r="J2458" t="str">
            <v>North Texas State Hospital - Wichita Falls</v>
          </cell>
        </row>
        <row r="2459">
          <cell r="A2459" t="str">
            <v>10-012-VSH</v>
          </cell>
          <cell r="B2459" t="str">
            <v>DSHS</v>
          </cell>
          <cell r="C2459" t="str">
            <v>Install Critical Needs Generators</v>
          </cell>
          <cell r="D2459">
            <v>58551.02</v>
          </cell>
          <cell r="E2459">
            <v>58551.02</v>
          </cell>
          <cell r="F2459">
            <v>58551.02</v>
          </cell>
          <cell r="G2459" t="str">
            <v>Agency Admin.</v>
          </cell>
          <cell r="H2459">
            <v>6</v>
          </cell>
          <cell r="I2459" t="str">
            <v>7215</v>
          </cell>
          <cell r="J2459" t="str">
            <v>North Texas State Hospital - Wichita Falls</v>
          </cell>
        </row>
        <row r="2460">
          <cell r="A2460" t="str">
            <v>10-012-VSH</v>
          </cell>
          <cell r="B2460" t="str">
            <v>DSHS</v>
          </cell>
          <cell r="C2460" t="str">
            <v>Install Critical Needs Generators</v>
          </cell>
          <cell r="D2460">
            <v>0</v>
          </cell>
          <cell r="E2460">
            <v>0</v>
          </cell>
          <cell r="F2460">
            <v>0</v>
          </cell>
          <cell r="G2460" t="str">
            <v>Contingency</v>
          </cell>
          <cell r="H2460">
            <v>9</v>
          </cell>
          <cell r="I2460" t="str">
            <v>7215</v>
          </cell>
          <cell r="J2460" t="str">
            <v>North Texas State Hospital - Wichita Falls</v>
          </cell>
        </row>
        <row r="2461">
          <cell r="A2461" t="str">
            <v>10-012-VSH</v>
          </cell>
          <cell r="B2461" t="str">
            <v>DSHS</v>
          </cell>
          <cell r="C2461" t="str">
            <v>Install Critical Needs Generators</v>
          </cell>
          <cell r="D2461">
            <v>0</v>
          </cell>
          <cell r="E2461">
            <v>0</v>
          </cell>
          <cell r="F2461">
            <v>0</v>
          </cell>
          <cell r="G2461" t="str">
            <v>Construction</v>
          </cell>
          <cell r="H2461">
            <v>1</v>
          </cell>
          <cell r="I2461" t="str">
            <v>7643</v>
          </cell>
          <cell r="J2461" t="str">
            <v>North Texas State Hospital - Wichita Falls</v>
          </cell>
        </row>
        <row r="2462">
          <cell r="A2462" t="str">
            <v>10-012-VSH</v>
          </cell>
          <cell r="B2462" t="str">
            <v>DSHS</v>
          </cell>
          <cell r="C2462" t="str">
            <v>Install Critical Needs Generators</v>
          </cell>
          <cell r="D2462">
            <v>71139.28</v>
          </cell>
          <cell r="E2462">
            <v>71139.28</v>
          </cell>
          <cell r="F2462">
            <v>71139.28</v>
          </cell>
          <cell r="G2462" t="str">
            <v>Arch. &amp; Eng.</v>
          </cell>
          <cell r="H2462">
            <v>2</v>
          </cell>
          <cell r="I2462" t="str">
            <v>7643</v>
          </cell>
          <cell r="J2462" t="str">
            <v>North Texas State Hospital - Wichita Falls</v>
          </cell>
        </row>
        <row r="2463">
          <cell r="A2463" t="str">
            <v>10-012-VSH</v>
          </cell>
          <cell r="B2463" t="str">
            <v>DSHS</v>
          </cell>
          <cell r="C2463" t="str">
            <v>Install Critical Needs Generators</v>
          </cell>
          <cell r="D2463">
            <v>0</v>
          </cell>
          <cell r="E2463">
            <v>0</v>
          </cell>
          <cell r="F2463">
            <v>0</v>
          </cell>
          <cell r="G2463" t="str">
            <v>Testing</v>
          </cell>
          <cell r="H2463">
            <v>4</v>
          </cell>
          <cell r="I2463" t="str">
            <v>7643</v>
          </cell>
          <cell r="J2463" t="str">
            <v>North Texas State Hospital - Wichita Falls</v>
          </cell>
        </row>
        <row r="2464">
          <cell r="A2464" t="str">
            <v>10-012-VSH</v>
          </cell>
          <cell r="B2464" t="str">
            <v>DSHS</v>
          </cell>
          <cell r="C2464" t="str">
            <v>Install Critical Needs Generators</v>
          </cell>
          <cell r="D2464">
            <v>1665.87</v>
          </cell>
          <cell r="E2464">
            <v>1665.87</v>
          </cell>
          <cell r="F2464">
            <v>1665.87</v>
          </cell>
          <cell r="G2464" t="str">
            <v>Legal</v>
          </cell>
          <cell r="H2464">
            <v>5</v>
          </cell>
          <cell r="I2464" t="str">
            <v>7643</v>
          </cell>
          <cell r="J2464" t="str">
            <v>North Texas State Hospital - Wichita Falls</v>
          </cell>
        </row>
        <row r="2465">
          <cell r="A2465" t="str">
            <v>10-012-VSH</v>
          </cell>
          <cell r="B2465" t="str">
            <v>DSHS</v>
          </cell>
          <cell r="C2465" t="str">
            <v>Install Critical Needs Generators</v>
          </cell>
          <cell r="D2465">
            <v>0</v>
          </cell>
          <cell r="E2465">
            <v>0</v>
          </cell>
          <cell r="F2465">
            <v>0</v>
          </cell>
          <cell r="G2465" t="str">
            <v>Agency Admin.</v>
          </cell>
          <cell r="H2465">
            <v>6</v>
          </cell>
          <cell r="I2465" t="str">
            <v>7643</v>
          </cell>
          <cell r="J2465" t="str">
            <v>North Texas State Hospital - Wichita Falls</v>
          </cell>
        </row>
        <row r="2466">
          <cell r="A2466" t="str">
            <v>10-012-VSH</v>
          </cell>
          <cell r="B2466" t="str">
            <v>DSHS</v>
          </cell>
          <cell r="C2466" t="str">
            <v>Install Critical Needs Generators</v>
          </cell>
          <cell r="D2466">
            <v>0</v>
          </cell>
          <cell r="E2466">
            <v>0</v>
          </cell>
          <cell r="F2466">
            <v>0</v>
          </cell>
          <cell r="G2466" t="str">
            <v>Other</v>
          </cell>
          <cell r="H2466">
            <v>8</v>
          </cell>
          <cell r="I2466" t="str">
            <v>7643</v>
          </cell>
          <cell r="J2466" t="str">
            <v>North Texas State Hospital - Wichita Falls</v>
          </cell>
        </row>
        <row r="2467">
          <cell r="A2467" t="str">
            <v>10-012-VSH</v>
          </cell>
          <cell r="B2467" t="str">
            <v>DSHS</v>
          </cell>
          <cell r="C2467" t="str">
            <v>Install Critical Needs Generators</v>
          </cell>
          <cell r="D2467">
            <v>0</v>
          </cell>
          <cell r="E2467">
            <v>0</v>
          </cell>
          <cell r="F2467">
            <v>0</v>
          </cell>
          <cell r="G2467" t="str">
            <v>Contingency</v>
          </cell>
          <cell r="H2467">
            <v>9</v>
          </cell>
          <cell r="I2467" t="str">
            <v>7643</v>
          </cell>
          <cell r="J2467" t="str">
            <v>North Texas State Hospital - Wichita Falls</v>
          </cell>
        </row>
        <row r="2468">
          <cell r="A2468" t="str">
            <v>10-011-KSH</v>
          </cell>
          <cell r="B2468" t="str">
            <v>DSHS</v>
          </cell>
          <cell r="C2468" t="str">
            <v>Roof Repair /Replacement</v>
          </cell>
          <cell r="D2468">
            <v>101810</v>
          </cell>
          <cell r="E2468">
            <v>101810</v>
          </cell>
          <cell r="F2468">
            <v>101810</v>
          </cell>
          <cell r="G2468" t="str">
            <v>Construction</v>
          </cell>
          <cell r="H2468">
            <v>1</v>
          </cell>
          <cell r="I2468" t="str">
            <v>7643</v>
          </cell>
          <cell r="J2468" t="str">
            <v>Kerrville State Hospital</v>
          </cell>
        </row>
        <row r="2469">
          <cell r="A2469" t="str">
            <v>10-011-KSH</v>
          </cell>
          <cell r="B2469" t="str">
            <v>DSHS</v>
          </cell>
          <cell r="C2469" t="str">
            <v>Roof Repair /Replacement</v>
          </cell>
          <cell r="D2469">
            <v>12726.25</v>
          </cell>
          <cell r="E2469">
            <v>12726.25</v>
          </cell>
          <cell r="F2469">
            <v>12726.25</v>
          </cell>
          <cell r="G2469" t="str">
            <v>Arch. &amp; Eng.</v>
          </cell>
          <cell r="H2469">
            <v>2</v>
          </cell>
          <cell r="I2469" t="str">
            <v>7643</v>
          </cell>
          <cell r="J2469" t="str">
            <v>Kerrville State Hospital</v>
          </cell>
        </row>
        <row r="2470">
          <cell r="A2470" t="str">
            <v>10-011-KSH</v>
          </cell>
          <cell r="B2470" t="str">
            <v>DSHS</v>
          </cell>
          <cell r="C2470" t="str">
            <v>Roof Repair /Replacement</v>
          </cell>
          <cell r="D2470">
            <v>1823.69</v>
          </cell>
          <cell r="E2470">
            <v>1823.69</v>
          </cell>
          <cell r="F2470">
            <v>1823.69</v>
          </cell>
          <cell r="G2470" t="str">
            <v>Legal</v>
          </cell>
          <cell r="H2470">
            <v>5</v>
          </cell>
          <cell r="I2470" t="str">
            <v>7643</v>
          </cell>
          <cell r="J2470" t="str">
            <v>Kerrville State Hospital</v>
          </cell>
        </row>
        <row r="2471">
          <cell r="A2471" t="str">
            <v>10-011-KSH</v>
          </cell>
          <cell r="B2471" t="str">
            <v>DSHS</v>
          </cell>
          <cell r="C2471" t="str">
            <v>Roof Repair /Replacement</v>
          </cell>
          <cell r="D2471">
            <v>0</v>
          </cell>
          <cell r="E2471">
            <v>0</v>
          </cell>
          <cell r="F2471">
            <v>0</v>
          </cell>
          <cell r="G2471" t="str">
            <v>Agency Admin.</v>
          </cell>
          <cell r="H2471">
            <v>6</v>
          </cell>
          <cell r="I2471" t="str">
            <v>7643</v>
          </cell>
          <cell r="J2471" t="str">
            <v>Kerrville State Hospital</v>
          </cell>
        </row>
        <row r="2472">
          <cell r="A2472" t="str">
            <v>10-011-KSH</v>
          </cell>
          <cell r="B2472" t="str">
            <v>DSHS</v>
          </cell>
          <cell r="C2472" t="str">
            <v>Roof Repair /Replacement</v>
          </cell>
          <cell r="D2472">
            <v>7821.76</v>
          </cell>
          <cell r="E2472">
            <v>7821.76</v>
          </cell>
          <cell r="F2472">
            <v>7821.76</v>
          </cell>
          <cell r="G2472" t="str">
            <v>Other</v>
          </cell>
          <cell r="H2472">
            <v>8</v>
          </cell>
          <cell r="I2472" t="str">
            <v>7643</v>
          </cell>
          <cell r="J2472" t="str">
            <v>Kerrville State Hospital</v>
          </cell>
        </row>
        <row r="2473">
          <cell r="A2473" t="str">
            <v>10-011-KSH</v>
          </cell>
          <cell r="B2473" t="str">
            <v>DSHS</v>
          </cell>
          <cell r="C2473" t="str">
            <v>Roof Repair /Replacement</v>
          </cell>
          <cell r="D2473">
            <v>0</v>
          </cell>
          <cell r="E2473">
            <v>0</v>
          </cell>
          <cell r="F2473">
            <v>0</v>
          </cell>
          <cell r="G2473" t="str">
            <v>Contingency</v>
          </cell>
          <cell r="H2473">
            <v>9</v>
          </cell>
          <cell r="I2473" t="str">
            <v>7643</v>
          </cell>
          <cell r="J2473" t="str">
            <v>Kerrville State Hospital</v>
          </cell>
        </row>
        <row r="2474">
          <cell r="A2474" t="str">
            <v>10-010-KSH</v>
          </cell>
          <cell r="B2474" t="str">
            <v>DSHS</v>
          </cell>
          <cell r="C2474" t="str">
            <v>Install Critical Needs Generator</v>
          </cell>
          <cell r="D2474">
            <v>85685</v>
          </cell>
          <cell r="E2474">
            <v>85685</v>
          </cell>
          <cell r="F2474">
            <v>85685</v>
          </cell>
          <cell r="G2474" t="str">
            <v>Construction</v>
          </cell>
          <cell r="H2474">
            <v>1</v>
          </cell>
          <cell r="I2474" t="str">
            <v>7643</v>
          </cell>
          <cell r="J2474" t="str">
            <v>Kerrville State Hospital</v>
          </cell>
        </row>
        <row r="2475">
          <cell r="A2475" t="str">
            <v>10-010-KSH</v>
          </cell>
          <cell r="B2475" t="str">
            <v>DSHS</v>
          </cell>
          <cell r="C2475" t="str">
            <v>Install Critical Needs Generator</v>
          </cell>
          <cell r="D2475">
            <v>15599.81</v>
          </cell>
          <cell r="E2475">
            <v>15599.81</v>
          </cell>
          <cell r="F2475">
            <v>15599.81</v>
          </cell>
          <cell r="G2475" t="str">
            <v>Arch. &amp; Eng.</v>
          </cell>
          <cell r="H2475">
            <v>2</v>
          </cell>
          <cell r="I2475" t="str">
            <v>7643</v>
          </cell>
          <cell r="J2475" t="str">
            <v>Kerrville State Hospital</v>
          </cell>
        </row>
        <row r="2476">
          <cell r="A2476" t="str">
            <v>10-010-KSH</v>
          </cell>
          <cell r="B2476" t="str">
            <v>DSHS</v>
          </cell>
          <cell r="C2476" t="str">
            <v>Install Critical Needs Generator</v>
          </cell>
          <cell r="D2476">
            <v>1939.73</v>
          </cell>
          <cell r="E2476">
            <v>1939.73</v>
          </cell>
          <cell r="F2476">
            <v>1939.73</v>
          </cell>
          <cell r="G2476" t="str">
            <v>Legal</v>
          </cell>
          <cell r="H2476">
            <v>5</v>
          </cell>
          <cell r="I2476" t="str">
            <v>7643</v>
          </cell>
          <cell r="J2476" t="str">
            <v>Kerrville State Hospital</v>
          </cell>
        </row>
        <row r="2477">
          <cell r="A2477" t="str">
            <v>10-010-KSH</v>
          </cell>
          <cell r="B2477" t="str">
            <v>DSHS</v>
          </cell>
          <cell r="C2477" t="str">
            <v>Install Critical Needs Generator</v>
          </cell>
          <cell r="D2477">
            <v>0</v>
          </cell>
          <cell r="E2477">
            <v>0</v>
          </cell>
          <cell r="F2477">
            <v>0</v>
          </cell>
          <cell r="G2477" t="str">
            <v>Agency Admin.</v>
          </cell>
          <cell r="H2477">
            <v>6</v>
          </cell>
          <cell r="I2477" t="str">
            <v>7643</v>
          </cell>
          <cell r="J2477" t="str">
            <v>Kerrville State Hospital</v>
          </cell>
        </row>
        <row r="2478">
          <cell r="A2478" t="str">
            <v>10-010-KSH</v>
          </cell>
          <cell r="B2478" t="str">
            <v>DSHS</v>
          </cell>
          <cell r="C2478" t="str">
            <v>Install Critical Needs Generator</v>
          </cell>
          <cell r="D2478">
            <v>0</v>
          </cell>
          <cell r="E2478">
            <v>0</v>
          </cell>
          <cell r="F2478">
            <v>0</v>
          </cell>
          <cell r="G2478" t="str">
            <v>Contingency</v>
          </cell>
          <cell r="H2478">
            <v>9</v>
          </cell>
          <cell r="I2478" t="str">
            <v>7643</v>
          </cell>
          <cell r="J2478" t="str">
            <v>Kerrville State Hospital</v>
          </cell>
        </row>
        <row r="2479">
          <cell r="A2479" t="str">
            <v>10-009-BSH</v>
          </cell>
          <cell r="B2479" t="str">
            <v>DSHS</v>
          </cell>
          <cell r="C2479" t="str">
            <v>Roof Repair /Replacement</v>
          </cell>
          <cell r="D2479">
            <v>23341.95</v>
          </cell>
          <cell r="E2479">
            <v>23341.95</v>
          </cell>
          <cell r="F2479">
            <v>23341.95</v>
          </cell>
          <cell r="G2479" t="str">
            <v>Construction</v>
          </cell>
          <cell r="H2479">
            <v>1</v>
          </cell>
          <cell r="I2479" t="str">
            <v>7643</v>
          </cell>
          <cell r="J2479" t="str">
            <v>Big Spring State Hospital</v>
          </cell>
        </row>
        <row r="2480">
          <cell r="A2480" t="str">
            <v>10-009-BSH</v>
          </cell>
          <cell r="B2480" t="str">
            <v>DSHS</v>
          </cell>
          <cell r="C2480" t="str">
            <v>Roof Repair /Replacement</v>
          </cell>
          <cell r="D2480">
            <v>0</v>
          </cell>
          <cell r="E2480">
            <v>0</v>
          </cell>
          <cell r="F2480">
            <v>0</v>
          </cell>
          <cell r="G2480" t="str">
            <v>Arch. &amp; Eng.</v>
          </cell>
          <cell r="H2480">
            <v>2</v>
          </cell>
          <cell r="I2480" t="str">
            <v>7643</v>
          </cell>
          <cell r="J2480" t="str">
            <v>Big Spring State Hospital</v>
          </cell>
        </row>
        <row r="2481">
          <cell r="A2481" t="str">
            <v>10-009-BSH</v>
          </cell>
          <cell r="B2481" t="str">
            <v>DSHS</v>
          </cell>
          <cell r="C2481" t="str">
            <v>Roof Repair /Replacement</v>
          </cell>
          <cell r="D2481">
            <v>0</v>
          </cell>
          <cell r="E2481">
            <v>0</v>
          </cell>
          <cell r="F2481">
            <v>0</v>
          </cell>
          <cell r="G2481" t="str">
            <v>Legal</v>
          </cell>
          <cell r="H2481">
            <v>5</v>
          </cell>
          <cell r="I2481" t="str">
            <v>7643</v>
          </cell>
          <cell r="J2481" t="str">
            <v>Big Spring State Hospital</v>
          </cell>
        </row>
        <row r="2482">
          <cell r="A2482" t="str">
            <v>10-009-BSH</v>
          </cell>
          <cell r="B2482" t="str">
            <v>DSHS</v>
          </cell>
          <cell r="C2482" t="str">
            <v>Roof Repair /Replacement</v>
          </cell>
          <cell r="D2482">
            <v>0</v>
          </cell>
          <cell r="E2482">
            <v>0</v>
          </cell>
          <cell r="F2482">
            <v>0</v>
          </cell>
          <cell r="G2482" t="str">
            <v>Agency Admin.</v>
          </cell>
          <cell r="H2482">
            <v>6</v>
          </cell>
          <cell r="I2482" t="str">
            <v>7643</v>
          </cell>
          <cell r="J2482" t="str">
            <v>Big Spring State Hospital</v>
          </cell>
        </row>
        <row r="2483">
          <cell r="A2483" t="str">
            <v>10-009-BSH</v>
          </cell>
          <cell r="B2483" t="str">
            <v>DSHS</v>
          </cell>
          <cell r="C2483" t="str">
            <v>Roof Repair /Replacement</v>
          </cell>
          <cell r="D2483">
            <v>8374.17</v>
          </cell>
          <cell r="E2483">
            <v>8374.17</v>
          </cell>
          <cell r="F2483">
            <v>8374.17</v>
          </cell>
          <cell r="G2483" t="str">
            <v>Other</v>
          </cell>
          <cell r="H2483">
            <v>8</v>
          </cell>
          <cell r="I2483" t="str">
            <v>7643</v>
          </cell>
          <cell r="J2483" t="str">
            <v>Big Spring State Hospital</v>
          </cell>
        </row>
        <row r="2484">
          <cell r="A2484" t="str">
            <v>10-009-BSH</v>
          </cell>
          <cell r="B2484" t="str">
            <v>DSHS</v>
          </cell>
          <cell r="C2484" t="str">
            <v>Roof Repair /Replacement</v>
          </cell>
          <cell r="D2484">
            <v>0</v>
          </cell>
          <cell r="E2484">
            <v>0</v>
          </cell>
          <cell r="F2484">
            <v>0</v>
          </cell>
          <cell r="G2484" t="str">
            <v>Contingency</v>
          </cell>
          <cell r="H2484">
            <v>9</v>
          </cell>
          <cell r="I2484" t="str">
            <v>7643</v>
          </cell>
          <cell r="J2484" t="str">
            <v>Big Spring State Hospital</v>
          </cell>
        </row>
        <row r="2485">
          <cell r="A2485" t="str">
            <v>10-008-BSH</v>
          </cell>
          <cell r="B2485" t="str">
            <v>DSHS</v>
          </cell>
          <cell r="C2485" t="str">
            <v>Install Critical Needs Generators</v>
          </cell>
          <cell r="D2485">
            <v>173963.32</v>
          </cell>
          <cell r="E2485">
            <v>173963.32</v>
          </cell>
          <cell r="F2485">
            <v>173963.32</v>
          </cell>
          <cell r="G2485" t="str">
            <v>Construction</v>
          </cell>
          <cell r="H2485">
            <v>1</v>
          </cell>
          <cell r="I2485" t="str">
            <v>7212</v>
          </cell>
          <cell r="J2485" t="str">
            <v>Big Spring State Hospital</v>
          </cell>
        </row>
        <row r="2486">
          <cell r="A2486" t="str">
            <v>10-008-BSH</v>
          </cell>
          <cell r="B2486" t="str">
            <v>DSHS</v>
          </cell>
          <cell r="C2486" t="str">
            <v>Install Critical Needs Generators</v>
          </cell>
          <cell r="D2486">
            <v>12258.85</v>
          </cell>
          <cell r="E2486">
            <v>12258.85</v>
          </cell>
          <cell r="F2486">
            <v>12258.85</v>
          </cell>
          <cell r="G2486" t="str">
            <v>Construction</v>
          </cell>
          <cell r="H2486">
            <v>1</v>
          </cell>
          <cell r="I2486" t="str">
            <v>7616</v>
          </cell>
          <cell r="J2486" t="str">
            <v>Big Spring State Hospital</v>
          </cell>
        </row>
        <row r="2487">
          <cell r="A2487" t="str">
            <v>10-008-BSH</v>
          </cell>
          <cell r="B2487" t="str">
            <v>DSHS</v>
          </cell>
          <cell r="C2487" t="str">
            <v>Install Critical Needs Generators</v>
          </cell>
          <cell r="D2487">
            <v>57207.16</v>
          </cell>
          <cell r="E2487">
            <v>57207.16</v>
          </cell>
          <cell r="F2487">
            <v>57207.16</v>
          </cell>
          <cell r="G2487" t="str">
            <v>Agency Admin.</v>
          </cell>
          <cell r="H2487">
            <v>6</v>
          </cell>
          <cell r="I2487" t="str">
            <v>7616</v>
          </cell>
          <cell r="J2487" t="str">
            <v>Big Spring State Hospital</v>
          </cell>
        </row>
        <row r="2488">
          <cell r="A2488" t="str">
            <v>10-008-BSH</v>
          </cell>
          <cell r="B2488" t="str">
            <v>DSHS</v>
          </cell>
          <cell r="C2488" t="str">
            <v>Install Critical Needs Generators</v>
          </cell>
          <cell r="D2488">
            <v>81556.69</v>
          </cell>
          <cell r="E2488">
            <v>81556.69</v>
          </cell>
          <cell r="F2488">
            <v>81556.69</v>
          </cell>
          <cell r="G2488" t="str">
            <v>Construction</v>
          </cell>
          <cell r="H2488">
            <v>1</v>
          </cell>
          <cell r="I2488" t="str">
            <v>7619</v>
          </cell>
          <cell r="J2488" t="str">
            <v>Big Spring State Hospital</v>
          </cell>
        </row>
        <row r="2489">
          <cell r="A2489" t="str">
            <v>10-008-BSH</v>
          </cell>
          <cell r="B2489" t="str">
            <v>DSHS</v>
          </cell>
          <cell r="C2489" t="str">
            <v>Install Critical Needs Generators</v>
          </cell>
          <cell r="D2489">
            <v>453265.14</v>
          </cell>
          <cell r="E2489">
            <v>453265.14</v>
          </cell>
          <cell r="F2489">
            <v>453265.14</v>
          </cell>
          <cell r="G2489" t="str">
            <v>Construction</v>
          </cell>
          <cell r="H2489">
            <v>1</v>
          </cell>
          <cell r="I2489" t="str">
            <v>7643</v>
          </cell>
          <cell r="J2489" t="str">
            <v>Big Spring State Hospital</v>
          </cell>
        </row>
        <row r="2490">
          <cell r="A2490" t="str">
            <v>10-008-BSH</v>
          </cell>
          <cell r="B2490" t="str">
            <v>DSHS</v>
          </cell>
          <cell r="C2490" t="str">
            <v>Install Critical Needs Generators</v>
          </cell>
          <cell r="D2490">
            <v>86525.28</v>
          </cell>
          <cell r="E2490">
            <v>86525.28</v>
          </cell>
          <cell r="F2490">
            <v>86525.28</v>
          </cell>
          <cell r="G2490" t="str">
            <v>Arch. &amp; Eng.</v>
          </cell>
          <cell r="H2490">
            <v>2</v>
          </cell>
          <cell r="I2490" t="str">
            <v>7643</v>
          </cell>
          <cell r="J2490" t="str">
            <v>Big Spring State Hospital</v>
          </cell>
        </row>
        <row r="2491">
          <cell r="A2491" t="str">
            <v>10-008-BSH</v>
          </cell>
          <cell r="B2491" t="str">
            <v>DSHS</v>
          </cell>
          <cell r="C2491" t="str">
            <v>Install Critical Needs Generators</v>
          </cell>
          <cell r="D2491">
            <v>496.6</v>
          </cell>
          <cell r="E2491">
            <v>496.6</v>
          </cell>
          <cell r="F2491">
            <v>496.6</v>
          </cell>
          <cell r="G2491" t="str">
            <v>Legal</v>
          </cell>
          <cell r="H2491">
            <v>5</v>
          </cell>
          <cell r="I2491" t="str">
            <v>7643</v>
          </cell>
          <cell r="J2491" t="str">
            <v>Big Spring State Hospital</v>
          </cell>
        </row>
        <row r="2492">
          <cell r="A2492" t="str">
            <v>10-008-BSH</v>
          </cell>
          <cell r="B2492" t="str">
            <v>DSHS</v>
          </cell>
          <cell r="C2492" t="str">
            <v>Install Critical Needs Generators</v>
          </cell>
          <cell r="D2492">
            <v>0</v>
          </cell>
          <cell r="E2492">
            <v>0</v>
          </cell>
          <cell r="F2492">
            <v>0</v>
          </cell>
          <cell r="G2492" t="str">
            <v>Agency Admin.</v>
          </cell>
          <cell r="H2492">
            <v>6</v>
          </cell>
          <cell r="I2492" t="str">
            <v>7643</v>
          </cell>
          <cell r="J2492" t="str">
            <v>Big Spring State Hospital</v>
          </cell>
        </row>
        <row r="2493">
          <cell r="A2493" t="str">
            <v>10-008-BSH</v>
          </cell>
          <cell r="B2493" t="str">
            <v>DSHS</v>
          </cell>
          <cell r="C2493" t="str">
            <v>Install Critical Needs Generators</v>
          </cell>
          <cell r="D2493">
            <v>0</v>
          </cell>
          <cell r="E2493">
            <v>0</v>
          </cell>
          <cell r="F2493">
            <v>0</v>
          </cell>
          <cell r="G2493" t="str">
            <v>Other</v>
          </cell>
          <cell r="H2493">
            <v>8</v>
          </cell>
          <cell r="I2493" t="str">
            <v>7643</v>
          </cell>
          <cell r="J2493" t="str">
            <v>Big Spring State Hospital</v>
          </cell>
        </row>
        <row r="2494">
          <cell r="A2494" t="str">
            <v>10-008-BSH</v>
          </cell>
          <cell r="B2494" t="str">
            <v>DSHS</v>
          </cell>
          <cell r="C2494" t="str">
            <v>Install Critical Needs Generators</v>
          </cell>
          <cell r="D2494">
            <v>0</v>
          </cell>
          <cell r="E2494">
            <v>0</v>
          </cell>
          <cell r="F2494">
            <v>0</v>
          </cell>
          <cell r="G2494" t="str">
            <v>Contingency</v>
          </cell>
          <cell r="H2494">
            <v>9</v>
          </cell>
          <cell r="I2494" t="str">
            <v>7643</v>
          </cell>
          <cell r="J2494" t="str">
            <v>Big Spring State Hospital</v>
          </cell>
        </row>
        <row r="2495">
          <cell r="A2495" t="str">
            <v>10-007-BSH</v>
          </cell>
          <cell r="B2495" t="str">
            <v>DSHS</v>
          </cell>
          <cell r="C2495" t="str">
            <v>Fire Alarm System Replacement</v>
          </cell>
          <cell r="D2495">
            <v>277305</v>
          </cell>
          <cell r="E2495">
            <v>277305</v>
          </cell>
          <cell r="F2495">
            <v>277305</v>
          </cell>
          <cell r="G2495" t="str">
            <v>Construction</v>
          </cell>
          <cell r="H2495">
            <v>1</v>
          </cell>
          <cell r="I2495" t="str">
            <v>7616</v>
          </cell>
          <cell r="J2495" t="str">
            <v>Big Spring State Hospital</v>
          </cell>
        </row>
        <row r="2496">
          <cell r="A2496" t="str">
            <v>10-007-BSH</v>
          </cell>
          <cell r="B2496" t="str">
            <v>DSHS</v>
          </cell>
          <cell r="C2496" t="str">
            <v>Fire Alarm System Replacement</v>
          </cell>
          <cell r="D2496">
            <v>364129</v>
          </cell>
          <cell r="E2496">
            <v>364129</v>
          </cell>
          <cell r="F2496">
            <v>364129</v>
          </cell>
          <cell r="G2496" t="str">
            <v>Construction</v>
          </cell>
          <cell r="H2496">
            <v>1</v>
          </cell>
          <cell r="I2496" t="str">
            <v>7643</v>
          </cell>
          <cell r="J2496" t="str">
            <v>Big Spring State Hospital</v>
          </cell>
        </row>
        <row r="2497">
          <cell r="A2497" t="str">
            <v>10-007-BSH</v>
          </cell>
          <cell r="B2497" t="str">
            <v>DSHS</v>
          </cell>
          <cell r="C2497" t="str">
            <v>Fire Alarm System Replacement</v>
          </cell>
          <cell r="D2497">
            <v>67350.570000000007</v>
          </cell>
          <cell r="E2497">
            <v>67350.570000000007</v>
          </cell>
          <cell r="F2497">
            <v>67350.570000000007</v>
          </cell>
          <cell r="G2497" t="str">
            <v>Arch. &amp; Eng.</v>
          </cell>
          <cell r="H2497">
            <v>2</v>
          </cell>
          <cell r="I2497" t="str">
            <v>7643</v>
          </cell>
          <cell r="J2497" t="str">
            <v>Big Spring State Hospital</v>
          </cell>
        </row>
        <row r="2498">
          <cell r="A2498" t="str">
            <v>10-007-BSH</v>
          </cell>
          <cell r="B2498" t="str">
            <v>DSHS</v>
          </cell>
          <cell r="C2498" t="str">
            <v>Fire Alarm System Replacement</v>
          </cell>
          <cell r="D2498">
            <v>635.05999999999995</v>
          </cell>
          <cell r="E2498">
            <v>635.05999999999995</v>
          </cell>
          <cell r="F2498">
            <v>635.05999999999995</v>
          </cell>
          <cell r="G2498" t="str">
            <v>Legal</v>
          </cell>
          <cell r="H2498">
            <v>5</v>
          </cell>
          <cell r="I2498" t="str">
            <v>7643</v>
          </cell>
          <cell r="J2498" t="str">
            <v>Big Spring State Hospital</v>
          </cell>
        </row>
        <row r="2499">
          <cell r="A2499" t="str">
            <v>10-007-BSH</v>
          </cell>
          <cell r="B2499" t="str">
            <v>DSHS</v>
          </cell>
          <cell r="C2499" t="str">
            <v>Fire Alarm System Replacement</v>
          </cell>
          <cell r="D2499">
            <v>0</v>
          </cell>
          <cell r="E2499">
            <v>0</v>
          </cell>
          <cell r="F2499">
            <v>0</v>
          </cell>
          <cell r="G2499" t="str">
            <v>Agency Admin.</v>
          </cell>
          <cell r="H2499">
            <v>6</v>
          </cell>
          <cell r="I2499" t="str">
            <v>7643</v>
          </cell>
          <cell r="J2499" t="str">
            <v>Big Spring State Hospital</v>
          </cell>
        </row>
        <row r="2500">
          <cell r="A2500" t="str">
            <v>10-007-BSH</v>
          </cell>
          <cell r="B2500" t="str">
            <v>DSHS</v>
          </cell>
          <cell r="C2500" t="str">
            <v>Fire Alarm System Replacement</v>
          </cell>
          <cell r="D2500">
            <v>0</v>
          </cell>
          <cell r="E2500">
            <v>0</v>
          </cell>
          <cell r="F2500">
            <v>0</v>
          </cell>
          <cell r="G2500" t="str">
            <v>Contingency</v>
          </cell>
          <cell r="H2500">
            <v>9</v>
          </cell>
          <cell r="I2500" t="str">
            <v>7643</v>
          </cell>
          <cell r="J2500" t="str">
            <v>Big Spring State Hospital</v>
          </cell>
        </row>
        <row r="2501">
          <cell r="A2501" t="str">
            <v>10-006-BSH</v>
          </cell>
          <cell r="B2501" t="str">
            <v>DSHS</v>
          </cell>
          <cell r="C2501" t="str">
            <v>Enclose Exterior Fire Escape</v>
          </cell>
          <cell r="D2501">
            <v>128440.45</v>
          </cell>
          <cell r="E2501">
            <v>128440.45</v>
          </cell>
          <cell r="F2501">
            <v>128440.45</v>
          </cell>
          <cell r="G2501" t="str">
            <v>Construction</v>
          </cell>
          <cell r="H2501">
            <v>1</v>
          </cell>
          <cell r="I2501" t="str">
            <v>7212</v>
          </cell>
          <cell r="J2501" t="str">
            <v>Big Spring State Hospital</v>
          </cell>
        </row>
        <row r="2502">
          <cell r="A2502" t="str">
            <v>10-006-BSH</v>
          </cell>
          <cell r="B2502" t="str">
            <v>DSHS</v>
          </cell>
          <cell r="C2502" t="str">
            <v>Enclose Exterior Fire Escape</v>
          </cell>
          <cell r="D2502">
            <v>2111.6</v>
          </cell>
          <cell r="E2502">
            <v>2111.6</v>
          </cell>
          <cell r="F2502">
            <v>2111.6</v>
          </cell>
          <cell r="G2502" t="str">
            <v>Arch. &amp; Eng.</v>
          </cell>
          <cell r="H2502">
            <v>2</v>
          </cell>
          <cell r="I2502" t="str">
            <v>7212</v>
          </cell>
          <cell r="J2502" t="str">
            <v>Big Spring State Hospital</v>
          </cell>
        </row>
        <row r="2503">
          <cell r="A2503" t="str">
            <v>10-006-BSH</v>
          </cell>
          <cell r="B2503" t="str">
            <v>DSHS</v>
          </cell>
          <cell r="C2503" t="str">
            <v>Enclose Exterior Fire Escape</v>
          </cell>
          <cell r="D2503">
            <v>0</v>
          </cell>
          <cell r="E2503">
            <v>0</v>
          </cell>
          <cell r="F2503">
            <v>0</v>
          </cell>
          <cell r="G2503" t="str">
            <v>Agency Admin.</v>
          </cell>
          <cell r="H2503">
            <v>6</v>
          </cell>
          <cell r="I2503" t="str">
            <v>7212</v>
          </cell>
          <cell r="J2503" t="str">
            <v>Big Spring State Hospital</v>
          </cell>
        </row>
        <row r="2504">
          <cell r="A2504" t="str">
            <v>10-006-BSH</v>
          </cell>
          <cell r="B2504" t="str">
            <v>DSHS</v>
          </cell>
          <cell r="C2504" t="str">
            <v>Enclose Exterior Fire Escape</v>
          </cell>
          <cell r="D2504">
            <v>213884</v>
          </cell>
          <cell r="E2504">
            <v>213884</v>
          </cell>
          <cell r="F2504">
            <v>213884</v>
          </cell>
          <cell r="G2504" t="str">
            <v>Construction</v>
          </cell>
          <cell r="H2504">
            <v>1</v>
          </cell>
          <cell r="I2504" t="str">
            <v>7643</v>
          </cell>
          <cell r="J2504" t="str">
            <v>Big Spring State Hospital</v>
          </cell>
        </row>
        <row r="2505">
          <cell r="A2505" t="str">
            <v>10-006-BSH</v>
          </cell>
          <cell r="B2505" t="str">
            <v>DSHS</v>
          </cell>
          <cell r="C2505" t="str">
            <v>Enclose Exterior Fire Escape</v>
          </cell>
          <cell r="D2505">
            <v>27788.16</v>
          </cell>
          <cell r="E2505">
            <v>27788.16</v>
          </cell>
          <cell r="F2505">
            <v>27788.16</v>
          </cell>
          <cell r="G2505" t="str">
            <v>Arch. &amp; Eng.</v>
          </cell>
          <cell r="H2505">
            <v>2</v>
          </cell>
          <cell r="I2505" t="str">
            <v>7643</v>
          </cell>
          <cell r="J2505" t="str">
            <v>Big Spring State Hospital</v>
          </cell>
        </row>
        <row r="2506">
          <cell r="A2506" t="str">
            <v>10-006-BSH</v>
          </cell>
          <cell r="B2506" t="str">
            <v>DSHS</v>
          </cell>
          <cell r="C2506" t="str">
            <v>Enclose Exterior Fire Escape</v>
          </cell>
          <cell r="D2506">
            <v>2467.5</v>
          </cell>
          <cell r="E2506">
            <v>2467.5</v>
          </cell>
          <cell r="F2506">
            <v>2467.5</v>
          </cell>
          <cell r="G2506" t="str">
            <v>Testing</v>
          </cell>
          <cell r="H2506">
            <v>4</v>
          </cell>
          <cell r="I2506" t="str">
            <v>7643</v>
          </cell>
          <cell r="J2506" t="str">
            <v>Big Spring State Hospital</v>
          </cell>
        </row>
        <row r="2507">
          <cell r="A2507" t="str">
            <v>10-006-BSH</v>
          </cell>
          <cell r="B2507" t="str">
            <v>DSHS</v>
          </cell>
          <cell r="C2507" t="str">
            <v>Enclose Exterior Fire Escape</v>
          </cell>
          <cell r="D2507">
            <v>1598.08</v>
          </cell>
          <cell r="E2507">
            <v>1598.08</v>
          </cell>
          <cell r="F2507">
            <v>1598.08</v>
          </cell>
          <cell r="G2507" t="str">
            <v>Legal</v>
          </cell>
          <cell r="H2507">
            <v>5</v>
          </cell>
          <cell r="I2507" t="str">
            <v>7643</v>
          </cell>
          <cell r="J2507" t="str">
            <v>Big Spring State Hospital</v>
          </cell>
        </row>
        <row r="2508">
          <cell r="A2508" t="str">
            <v>10-006-BSH</v>
          </cell>
          <cell r="B2508" t="str">
            <v>DSHS</v>
          </cell>
          <cell r="C2508" t="str">
            <v>Enclose Exterior Fire Escape</v>
          </cell>
          <cell r="D2508">
            <v>0</v>
          </cell>
          <cell r="E2508">
            <v>0</v>
          </cell>
          <cell r="F2508">
            <v>0</v>
          </cell>
          <cell r="G2508" t="str">
            <v>Agency Admin.</v>
          </cell>
          <cell r="H2508">
            <v>6</v>
          </cell>
          <cell r="I2508" t="str">
            <v>7643</v>
          </cell>
          <cell r="J2508" t="str">
            <v>Big Spring State Hospital</v>
          </cell>
        </row>
        <row r="2509">
          <cell r="A2509" t="str">
            <v>10-006-BSH</v>
          </cell>
          <cell r="B2509" t="str">
            <v>DSHS</v>
          </cell>
          <cell r="C2509" t="str">
            <v>Enclose Exterior Fire Escape</v>
          </cell>
          <cell r="D2509">
            <v>0</v>
          </cell>
          <cell r="E2509">
            <v>0</v>
          </cell>
          <cell r="F2509">
            <v>0</v>
          </cell>
          <cell r="G2509" t="str">
            <v>Contingency</v>
          </cell>
          <cell r="H2509">
            <v>9</v>
          </cell>
          <cell r="I2509" t="str">
            <v>7643</v>
          </cell>
          <cell r="J2509" t="str">
            <v>Big Spring State Hospital</v>
          </cell>
        </row>
        <row r="2510">
          <cell r="A2510" t="str">
            <v>10-005-ASH</v>
          </cell>
          <cell r="B2510" t="str">
            <v>DSHS</v>
          </cell>
          <cell r="C2510" t="str">
            <v>Roof Repair/Replacement</v>
          </cell>
          <cell r="D2510">
            <v>455780.87</v>
          </cell>
          <cell r="E2510">
            <v>455780.87</v>
          </cell>
          <cell r="F2510">
            <v>455780.87</v>
          </cell>
          <cell r="G2510" t="str">
            <v>Construction</v>
          </cell>
          <cell r="H2510">
            <v>1</v>
          </cell>
          <cell r="I2510" t="str">
            <v>7215</v>
          </cell>
          <cell r="J2510" t="str">
            <v>Austin State Hospital</v>
          </cell>
        </row>
        <row r="2511">
          <cell r="A2511" t="str">
            <v>10-005-ASH</v>
          </cell>
          <cell r="B2511" t="str">
            <v>DSHS</v>
          </cell>
          <cell r="C2511" t="str">
            <v>Roof Repair/Replacement</v>
          </cell>
          <cell r="D2511">
            <v>51845.47</v>
          </cell>
          <cell r="E2511">
            <v>51845.47</v>
          </cell>
          <cell r="F2511">
            <v>51845.47</v>
          </cell>
          <cell r="G2511" t="str">
            <v>Arch. &amp; Eng.</v>
          </cell>
          <cell r="H2511">
            <v>2</v>
          </cell>
          <cell r="I2511" t="str">
            <v>7215</v>
          </cell>
          <cell r="J2511" t="str">
            <v>Austin State Hospital</v>
          </cell>
        </row>
        <row r="2512">
          <cell r="A2512" t="str">
            <v>10-005-ASH</v>
          </cell>
          <cell r="B2512" t="str">
            <v>DSHS</v>
          </cell>
          <cell r="C2512" t="str">
            <v>Roof Repair/Replacement</v>
          </cell>
          <cell r="D2512">
            <v>84660</v>
          </cell>
          <cell r="E2512">
            <v>84660</v>
          </cell>
          <cell r="F2512">
            <v>84660</v>
          </cell>
          <cell r="G2512" t="str">
            <v>Agency Admin.</v>
          </cell>
          <cell r="H2512">
            <v>6</v>
          </cell>
          <cell r="I2512" t="str">
            <v>7215</v>
          </cell>
          <cell r="J2512" t="str">
            <v>Austin State Hospital</v>
          </cell>
        </row>
        <row r="2513">
          <cell r="A2513" t="str">
            <v>10-005-ASH</v>
          </cell>
          <cell r="B2513" t="str">
            <v>DSHS</v>
          </cell>
          <cell r="C2513" t="str">
            <v>Roof Repair/Replacement</v>
          </cell>
          <cell r="D2513">
            <v>16590.080000000002</v>
          </cell>
          <cell r="E2513">
            <v>16590.080000000002</v>
          </cell>
          <cell r="F2513">
            <v>16590.080000000002</v>
          </cell>
          <cell r="G2513" t="str">
            <v>Other</v>
          </cell>
          <cell r="H2513">
            <v>8</v>
          </cell>
          <cell r="I2513" t="str">
            <v>7215</v>
          </cell>
          <cell r="J2513" t="str">
            <v>Austin State Hospital</v>
          </cell>
        </row>
        <row r="2514">
          <cell r="A2514" t="str">
            <v>10-005-ASH</v>
          </cell>
          <cell r="B2514" t="str">
            <v>DSHS</v>
          </cell>
          <cell r="C2514" t="str">
            <v>Roof Repair/Replacement</v>
          </cell>
          <cell r="D2514">
            <v>0</v>
          </cell>
          <cell r="E2514">
            <v>0</v>
          </cell>
          <cell r="F2514">
            <v>0</v>
          </cell>
          <cell r="G2514" t="str">
            <v>Contingency</v>
          </cell>
          <cell r="H2514">
            <v>9</v>
          </cell>
          <cell r="I2514" t="str">
            <v>7215</v>
          </cell>
          <cell r="J2514" t="str">
            <v>Austin State Hospital</v>
          </cell>
        </row>
        <row r="2515">
          <cell r="A2515" t="str">
            <v>10-005-ASH</v>
          </cell>
          <cell r="B2515" t="str">
            <v>DSHS</v>
          </cell>
          <cell r="C2515" t="str">
            <v>Roof Repair/Replacement</v>
          </cell>
          <cell r="D2515">
            <v>250000</v>
          </cell>
          <cell r="E2515">
            <v>250000</v>
          </cell>
          <cell r="F2515">
            <v>250000</v>
          </cell>
          <cell r="G2515" t="str">
            <v>Construction</v>
          </cell>
          <cell r="H2515">
            <v>1</v>
          </cell>
          <cell r="I2515" t="str">
            <v>7616</v>
          </cell>
          <cell r="J2515" t="str">
            <v>Austin State Hospital</v>
          </cell>
        </row>
        <row r="2516">
          <cell r="A2516" t="str">
            <v>10-005-ASH</v>
          </cell>
          <cell r="B2516" t="str">
            <v>DSHS</v>
          </cell>
          <cell r="C2516" t="str">
            <v>Roof Repair/Replacement</v>
          </cell>
          <cell r="D2516">
            <v>267027</v>
          </cell>
          <cell r="E2516">
            <v>267027</v>
          </cell>
          <cell r="F2516">
            <v>267027</v>
          </cell>
          <cell r="G2516" t="str">
            <v>Construction</v>
          </cell>
          <cell r="H2516">
            <v>1</v>
          </cell>
          <cell r="I2516" t="str">
            <v>7619</v>
          </cell>
          <cell r="J2516" t="str">
            <v>Austin State Hospital</v>
          </cell>
        </row>
        <row r="2517">
          <cell r="A2517" t="str">
            <v>10-005-ASH</v>
          </cell>
          <cell r="B2517" t="str">
            <v>DSHS</v>
          </cell>
          <cell r="C2517" t="str">
            <v>Roof Repair/Replacement</v>
          </cell>
          <cell r="D2517">
            <v>42761</v>
          </cell>
          <cell r="E2517">
            <v>42761</v>
          </cell>
          <cell r="F2517">
            <v>42761</v>
          </cell>
          <cell r="G2517" t="str">
            <v>Agency Admin.</v>
          </cell>
          <cell r="H2517">
            <v>6</v>
          </cell>
          <cell r="I2517" t="str">
            <v>7619</v>
          </cell>
          <cell r="J2517" t="str">
            <v>Austin State Hospital</v>
          </cell>
        </row>
        <row r="2518">
          <cell r="A2518" t="str">
            <v>10-005-ASH</v>
          </cell>
          <cell r="B2518" t="str">
            <v>DSHS</v>
          </cell>
          <cell r="C2518" t="str">
            <v>Roof Repair/Replacement</v>
          </cell>
          <cell r="D2518">
            <v>1152886.22</v>
          </cell>
          <cell r="E2518">
            <v>1152886.22</v>
          </cell>
          <cell r="F2518">
            <v>1152886.22</v>
          </cell>
          <cell r="G2518" t="str">
            <v>Construction</v>
          </cell>
          <cell r="H2518">
            <v>1</v>
          </cell>
          <cell r="I2518" t="str">
            <v>7643</v>
          </cell>
          <cell r="J2518" t="str">
            <v>Austin State Hospital</v>
          </cell>
        </row>
        <row r="2519">
          <cell r="A2519" t="str">
            <v>10-005-ASH</v>
          </cell>
          <cell r="B2519" t="str">
            <v>DSHS</v>
          </cell>
          <cell r="C2519" t="str">
            <v>Roof Repair/Replacement</v>
          </cell>
          <cell r="D2519">
            <v>96953.12</v>
          </cell>
          <cell r="E2519">
            <v>96953.12</v>
          </cell>
          <cell r="F2519">
            <v>96953.12</v>
          </cell>
          <cell r="G2519" t="str">
            <v>Arch. &amp; Eng.</v>
          </cell>
          <cell r="H2519">
            <v>2</v>
          </cell>
          <cell r="I2519" t="str">
            <v>7643</v>
          </cell>
          <cell r="J2519" t="str">
            <v>Austin State Hospital</v>
          </cell>
        </row>
        <row r="2520">
          <cell r="A2520" t="str">
            <v>10-005-ASH</v>
          </cell>
          <cell r="B2520" t="str">
            <v>DSHS</v>
          </cell>
          <cell r="C2520" t="str">
            <v>Roof Repair/Replacement</v>
          </cell>
          <cell r="D2520">
            <v>1634.08</v>
          </cell>
          <cell r="E2520">
            <v>1634.08</v>
          </cell>
          <cell r="F2520">
            <v>1634.08</v>
          </cell>
          <cell r="G2520" t="str">
            <v>Legal</v>
          </cell>
          <cell r="H2520">
            <v>5</v>
          </cell>
          <cell r="I2520" t="str">
            <v>7643</v>
          </cell>
          <cell r="J2520" t="str">
            <v>Austin State Hospital</v>
          </cell>
        </row>
        <row r="2521">
          <cell r="A2521" t="str">
            <v>10-005-ASH</v>
          </cell>
          <cell r="B2521" t="str">
            <v>DSHS</v>
          </cell>
          <cell r="C2521" t="str">
            <v>Roof Repair/Replacement</v>
          </cell>
          <cell r="D2521">
            <v>0</v>
          </cell>
          <cell r="E2521">
            <v>0</v>
          </cell>
          <cell r="F2521">
            <v>0</v>
          </cell>
          <cell r="G2521" t="str">
            <v>Agency Admin.</v>
          </cell>
          <cell r="H2521">
            <v>6</v>
          </cell>
          <cell r="I2521" t="str">
            <v>7643</v>
          </cell>
          <cell r="J2521" t="str">
            <v>Austin State Hospital</v>
          </cell>
        </row>
        <row r="2522">
          <cell r="A2522" t="str">
            <v>10-005-ASH</v>
          </cell>
          <cell r="B2522" t="str">
            <v>DSHS</v>
          </cell>
          <cell r="C2522" t="str">
            <v>Roof Repair/Replacement</v>
          </cell>
          <cell r="D2522">
            <v>0</v>
          </cell>
          <cell r="E2522">
            <v>0</v>
          </cell>
          <cell r="F2522">
            <v>0</v>
          </cell>
          <cell r="G2522" t="str">
            <v>Other</v>
          </cell>
          <cell r="H2522">
            <v>8</v>
          </cell>
          <cell r="I2522" t="str">
            <v>7643</v>
          </cell>
          <cell r="J2522" t="str">
            <v>Austin State Hospital</v>
          </cell>
        </row>
        <row r="2523">
          <cell r="A2523" t="str">
            <v>10-005-ASH</v>
          </cell>
          <cell r="B2523" t="str">
            <v>DSHS</v>
          </cell>
          <cell r="C2523" t="str">
            <v>Roof Repair/Replacement</v>
          </cell>
          <cell r="D2523">
            <v>0</v>
          </cell>
          <cell r="E2523">
            <v>0</v>
          </cell>
          <cell r="F2523">
            <v>0</v>
          </cell>
          <cell r="G2523" t="str">
            <v>Contingency</v>
          </cell>
          <cell r="H2523">
            <v>9</v>
          </cell>
          <cell r="I2523" t="str">
            <v>7643</v>
          </cell>
          <cell r="J2523" t="str">
            <v>Austin State Hospital</v>
          </cell>
        </row>
        <row r="2524">
          <cell r="A2524" t="str">
            <v>10-004-ASH</v>
          </cell>
          <cell r="B2524" t="str">
            <v>DSHS</v>
          </cell>
          <cell r="C2524" t="str">
            <v>Install Critical Needs Generators</v>
          </cell>
          <cell r="D2524">
            <v>0</v>
          </cell>
          <cell r="E2524">
            <v>0</v>
          </cell>
          <cell r="F2524">
            <v>0</v>
          </cell>
          <cell r="G2524" t="str">
            <v>Construction</v>
          </cell>
          <cell r="H2524">
            <v>1</v>
          </cell>
          <cell r="I2524" t="str">
            <v>7643</v>
          </cell>
          <cell r="J2524" t="str">
            <v>Austin State Hospital</v>
          </cell>
        </row>
        <row r="2525">
          <cell r="A2525" t="str">
            <v>10-004-ASH</v>
          </cell>
          <cell r="B2525" t="str">
            <v>DSHS</v>
          </cell>
          <cell r="C2525" t="str">
            <v>Install Critical Needs Generators</v>
          </cell>
          <cell r="D2525">
            <v>3413.15</v>
          </cell>
          <cell r="E2525">
            <v>3413.15</v>
          </cell>
          <cell r="F2525">
            <v>3413.15</v>
          </cell>
          <cell r="G2525" t="str">
            <v>Arch. &amp; Eng.</v>
          </cell>
          <cell r="H2525">
            <v>2</v>
          </cell>
          <cell r="I2525" t="str">
            <v>7643</v>
          </cell>
          <cell r="J2525" t="str">
            <v>Austin State Hospital</v>
          </cell>
        </row>
        <row r="2526">
          <cell r="A2526" t="str">
            <v>10-004-ASH</v>
          </cell>
          <cell r="B2526" t="str">
            <v>DSHS</v>
          </cell>
          <cell r="C2526" t="str">
            <v>Install Critical Needs Generators</v>
          </cell>
          <cell r="D2526">
            <v>0</v>
          </cell>
          <cell r="E2526">
            <v>0</v>
          </cell>
          <cell r="F2526">
            <v>0</v>
          </cell>
          <cell r="G2526" t="str">
            <v>Legal</v>
          </cell>
          <cell r="H2526">
            <v>5</v>
          </cell>
          <cell r="I2526" t="str">
            <v>7643</v>
          </cell>
          <cell r="J2526" t="str">
            <v>Austin State Hospital</v>
          </cell>
        </row>
        <row r="2527">
          <cell r="A2527" t="str">
            <v>10-004-ASH</v>
          </cell>
          <cell r="B2527" t="str">
            <v>DSHS</v>
          </cell>
          <cell r="C2527" t="str">
            <v>Install Critical Needs Generators</v>
          </cell>
          <cell r="D2527">
            <v>0</v>
          </cell>
          <cell r="E2527">
            <v>0</v>
          </cell>
          <cell r="F2527">
            <v>0</v>
          </cell>
          <cell r="G2527" t="str">
            <v>Agency Admin.</v>
          </cell>
          <cell r="H2527">
            <v>6</v>
          </cell>
          <cell r="I2527" t="str">
            <v>7643</v>
          </cell>
          <cell r="J2527" t="str">
            <v>Austin State Hospital</v>
          </cell>
        </row>
        <row r="2528">
          <cell r="A2528" t="str">
            <v>10-004-ASH</v>
          </cell>
          <cell r="B2528" t="str">
            <v>DSHS</v>
          </cell>
          <cell r="C2528" t="str">
            <v>Install Critical Needs Generators</v>
          </cell>
          <cell r="D2528">
            <v>0</v>
          </cell>
          <cell r="E2528">
            <v>0</v>
          </cell>
          <cell r="F2528">
            <v>0</v>
          </cell>
          <cell r="G2528" t="str">
            <v>Other</v>
          </cell>
          <cell r="H2528">
            <v>8</v>
          </cell>
          <cell r="I2528" t="str">
            <v>7643</v>
          </cell>
          <cell r="J2528" t="str">
            <v>Austin State Hospital</v>
          </cell>
        </row>
        <row r="2529">
          <cell r="A2529" t="str">
            <v>10-004-ASH</v>
          </cell>
          <cell r="B2529" t="str">
            <v>DSHS</v>
          </cell>
          <cell r="C2529" t="str">
            <v>Install Critical Needs Generators</v>
          </cell>
          <cell r="D2529">
            <v>0</v>
          </cell>
          <cell r="E2529">
            <v>0</v>
          </cell>
          <cell r="F2529">
            <v>0</v>
          </cell>
          <cell r="G2529" t="str">
            <v>Contingency</v>
          </cell>
          <cell r="H2529">
            <v>9</v>
          </cell>
          <cell r="I2529" t="str">
            <v>7643</v>
          </cell>
          <cell r="J2529" t="str">
            <v>Austin State Hospital</v>
          </cell>
        </row>
        <row r="2530">
          <cell r="A2530" t="str">
            <v>10-003-ASH</v>
          </cell>
          <cell r="B2530" t="str">
            <v>DSHS</v>
          </cell>
          <cell r="C2530" t="str">
            <v>Fire Sprinkler Installation</v>
          </cell>
          <cell r="D2530">
            <v>113315</v>
          </cell>
          <cell r="E2530">
            <v>113315</v>
          </cell>
          <cell r="F2530">
            <v>113315</v>
          </cell>
          <cell r="G2530" t="str">
            <v>Construction</v>
          </cell>
          <cell r="H2530">
            <v>1</v>
          </cell>
          <cell r="I2530" t="str">
            <v>7215</v>
          </cell>
          <cell r="J2530" t="str">
            <v>Austin State Hospital</v>
          </cell>
        </row>
        <row r="2531">
          <cell r="A2531" t="str">
            <v>10-003-ASH</v>
          </cell>
          <cell r="B2531" t="str">
            <v>DSHS</v>
          </cell>
          <cell r="C2531" t="str">
            <v>Fire Sprinkler Installation</v>
          </cell>
          <cell r="D2531">
            <v>13479.7</v>
          </cell>
          <cell r="E2531">
            <v>13479.7</v>
          </cell>
          <cell r="F2531">
            <v>13479.7</v>
          </cell>
          <cell r="G2531" t="str">
            <v>Arch. &amp; Eng.</v>
          </cell>
          <cell r="H2531">
            <v>2</v>
          </cell>
          <cell r="I2531" t="str">
            <v>7215</v>
          </cell>
          <cell r="J2531" t="str">
            <v>Austin State Hospital</v>
          </cell>
        </row>
        <row r="2532">
          <cell r="A2532" t="str">
            <v>10-003-ASH</v>
          </cell>
          <cell r="B2532" t="str">
            <v>DSHS</v>
          </cell>
          <cell r="C2532" t="str">
            <v>Fire Sprinkler Installation</v>
          </cell>
          <cell r="D2532">
            <v>750</v>
          </cell>
          <cell r="E2532">
            <v>750</v>
          </cell>
          <cell r="F2532">
            <v>750</v>
          </cell>
          <cell r="G2532" t="str">
            <v>Testing</v>
          </cell>
          <cell r="H2532">
            <v>4</v>
          </cell>
          <cell r="I2532" t="str">
            <v>7215</v>
          </cell>
          <cell r="J2532" t="str">
            <v>Austin State Hospital</v>
          </cell>
        </row>
        <row r="2533">
          <cell r="A2533" t="str">
            <v>10-003-ASH</v>
          </cell>
          <cell r="B2533" t="str">
            <v>DSHS</v>
          </cell>
          <cell r="C2533" t="str">
            <v>Fire Sprinkler Installation</v>
          </cell>
          <cell r="D2533">
            <v>3463.88</v>
          </cell>
          <cell r="E2533">
            <v>3463.88</v>
          </cell>
          <cell r="F2533">
            <v>3463.88</v>
          </cell>
          <cell r="G2533" t="str">
            <v>Legal</v>
          </cell>
          <cell r="H2533">
            <v>5</v>
          </cell>
          <cell r="I2533" t="str">
            <v>7215</v>
          </cell>
          <cell r="J2533" t="str">
            <v>Austin State Hospital</v>
          </cell>
        </row>
        <row r="2534">
          <cell r="A2534" t="str">
            <v>10-003-ASH</v>
          </cell>
          <cell r="B2534" t="str">
            <v>DSHS</v>
          </cell>
          <cell r="C2534" t="str">
            <v>Fire Sprinkler Installation</v>
          </cell>
          <cell r="D2534">
            <v>8191.33</v>
          </cell>
          <cell r="E2534">
            <v>8191.33</v>
          </cell>
          <cell r="F2534">
            <v>8191.33</v>
          </cell>
          <cell r="G2534" t="str">
            <v>Agency Admin.</v>
          </cell>
          <cell r="H2534">
            <v>6</v>
          </cell>
          <cell r="I2534" t="str">
            <v>7215</v>
          </cell>
          <cell r="J2534" t="str">
            <v>Austin State Hospital</v>
          </cell>
        </row>
        <row r="2535">
          <cell r="A2535" t="str">
            <v>10-003-ASH</v>
          </cell>
          <cell r="B2535" t="str">
            <v>DSHS</v>
          </cell>
          <cell r="C2535" t="str">
            <v>Fire Sprinkler Installation</v>
          </cell>
          <cell r="D2535">
            <v>10149.34</v>
          </cell>
          <cell r="E2535">
            <v>10149.34</v>
          </cell>
          <cell r="F2535">
            <v>10149.34</v>
          </cell>
          <cell r="G2535" t="str">
            <v>Other</v>
          </cell>
          <cell r="H2535">
            <v>8</v>
          </cell>
          <cell r="I2535" t="str">
            <v>7215</v>
          </cell>
          <cell r="J2535" t="str">
            <v>Austin State Hospital</v>
          </cell>
        </row>
        <row r="2536">
          <cell r="A2536" t="str">
            <v>10-003-ASH</v>
          </cell>
          <cell r="B2536" t="str">
            <v>DSHS</v>
          </cell>
          <cell r="C2536" t="str">
            <v>Fire Sprinkler Installation</v>
          </cell>
          <cell r="D2536">
            <v>0</v>
          </cell>
          <cell r="E2536">
            <v>0</v>
          </cell>
          <cell r="F2536">
            <v>0</v>
          </cell>
          <cell r="G2536" t="str">
            <v>Contingency</v>
          </cell>
          <cell r="H2536">
            <v>9</v>
          </cell>
          <cell r="I2536" t="str">
            <v>7215</v>
          </cell>
          <cell r="J2536" t="str">
            <v>Austin State Hospital</v>
          </cell>
        </row>
        <row r="2537">
          <cell r="A2537" t="str">
            <v>10-003-ASH</v>
          </cell>
          <cell r="B2537" t="str">
            <v>DSHS</v>
          </cell>
          <cell r="C2537" t="str">
            <v>Fire Sprinkler Installation</v>
          </cell>
          <cell r="D2537">
            <v>0</v>
          </cell>
          <cell r="E2537">
            <v>0</v>
          </cell>
          <cell r="F2537">
            <v>0</v>
          </cell>
          <cell r="G2537" t="str">
            <v>Construction</v>
          </cell>
          <cell r="H2537">
            <v>1</v>
          </cell>
          <cell r="I2537" t="str">
            <v>7643</v>
          </cell>
          <cell r="J2537" t="str">
            <v>Austin State Hospital</v>
          </cell>
        </row>
        <row r="2538">
          <cell r="A2538" t="str">
            <v>10-003-ASH</v>
          </cell>
          <cell r="B2538" t="str">
            <v>DSHS</v>
          </cell>
          <cell r="C2538" t="str">
            <v>Fire Sprinkler Installation</v>
          </cell>
          <cell r="D2538">
            <v>0</v>
          </cell>
          <cell r="E2538">
            <v>0</v>
          </cell>
          <cell r="F2538">
            <v>0</v>
          </cell>
          <cell r="G2538" t="str">
            <v>Arch. &amp; Eng.</v>
          </cell>
          <cell r="H2538">
            <v>2</v>
          </cell>
          <cell r="I2538" t="str">
            <v>7643</v>
          </cell>
          <cell r="J2538" t="str">
            <v>Austin State Hospital</v>
          </cell>
        </row>
        <row r="2539">
          <cell r="A2539" t="str">
            <v>10-003-ASH</v>
          </cell>
          <cell r="B2539" t="str">
            <v>DSHS</v>
          </cell>
          <cell r="C2539" t="str">
            <v>Fire Sprinkler Installation</v>
          </cell>
          <cell r="D2539">
            <v>0</v>
          </cell>
          <cell r="E2539">
            <v>0</v>
          </cell>
          <cell r="F2539">
            <v>0</v>
          </cell>
          <cell r="G2539" t="str">
            <v>Legal</v>
          </cell>
          <cell r="H2539">
            <v>5</v>
          </cell>
          <cell r="I2539" t="str">
            <v>7643</v>
          </cell>
          <cell r="J2539" t="str">
            <v>Austin State Hospital</v>
          </cell>
        </row>
        <row r="2540">
          <cell r="A2540" t="str">
            <v>10-003-ASH</v>
          </cell>
          <cell r="B2540" t="str">
            <v>DSHS</v>
          </cell>
          <cell r="C2540" t="str">
            <v>Fire Sprinkler Installation</v>
          </cell>
          <cell r="D2540">
            <v>0</v>
          </cell>
          <cell r="E2540">
            <v>0</v>
          </cell>
          <cell r="F2540">
            <v>0</v>
          </cell>
          <cell r="G2540" t="str">
            <v>Agency Admin.</v>
          </cell>
          <cell r="H2540">
            <v>6</v>
          </cell>
          <cell r="I2540" t="str">
            <v>7643</v>
          </cell>
          <cell r="J2540" t="str">
            <v>Austin State Hospital</v>
          </cell>
        </row>
        <row r="2541">
          <cell r="A2541" t="str">
            <v>10-003-ASH</v>
          </cell>
          <cell r="B2541" t="str">
            <v>DSHS</v>
          </cell>
          <cell r="C2541" t="str">
            <v>Fire Sprinkler Installation</v>
          </cell>
          <cell r="D2541">
            <v>4820.96</v>
          </cell>
          <cell r="E2541">
            <v>4820.96</v>
          </cell>
          <cell r="F2541">
            <v>4820.96</v>
          </cell>
          <cell r="G2541" t="str">
            <v>Other</v>
          </cell>
          <cell r="H2541">
            <v>8</v>
          </cell>
          <cell r="I2541" t="str">
            <v>7643</v>
          </cell>
          <cell r="J2541" t="str">
            <v>Austin State Hospital</v>
          </cell>
        </row>
        <row r="2542">
          <cell r="A2542" t="str">
            <v>10-003-ASH</v>
          </cell>
          <cell r="B2542" t="str">
            <v>DSHS</v>
          </cell>
          <cell r="C2542" t="str">
            <v>Fire Sprinkler Installation</v>
          </cell>
          <cell r="D2542">
            <v>0</v>
          </cell>
          <cell r="E2542">
            <v>0</v>
          </cell>
          <cell r="F2542">
            <v>0</v>
          </cell>
          <cell r="G2542" t="str">
            <v>Contingency</v>
          </cell>
          <cell r="H2542">
            <v>9</v>
          </cell>
          <cell r="I2542" t="str">
            <v>7643</v>
          </cell>
          <cell r="J2542" t="str">
            <v>Austin State Hospital</v>
          </cell>
        </row>
        <row r="2543">
          <cell r="A2543" t="str">
            <v>09-011-TCD</v>
          </cell>
          <cell r="B2543" t="str">
            <v>DSHS</v>
          </cell>
          <cell r="C2543" t="str">
            <v>Emergency Chiller Replacement</v>
          </cell>
          <cell r="D2543">
            <v>103419</v>
          </cell>
          <cell r="E2543">
            <v>103419</v>
          </cell>
          <cell r="F2543">
            <v>103419</v>
          </cell>
          <cell r="G2543" t="str">
            <v>Construction</v>
          </cell>
          <cell r="H2543">
            <v>1</v>
          </cell>
          <cell r="I2543" t="str">
            <v>7619</v>
          </cell>
          <cell r="J2543" t="str">
            <v>Texas Center for Infectious Disease</v>
          </cell>
        </row>
        <row r="2544">
          <cell r="A2544" t="str">
            <v>09-011-TCD</v>
          </cell>
          <cell r="B2544" t="str">
            <v>DSHS</v>
          </cell>
          <cell r="C2544" t="str">
            <v>Emergency Chiller Replacement</v>
          </cell>
          <cell r="D2544">
            <v>16148.57</v>
          </cell>
          <cell r="E2544">
            <v>16148.57</v>
          </cell>
          <cell r="F2544">
            <v>16148.57</v>
          </cell>
          <cell r="G2544" t="str">
            <v>Arch. &amp; Eng.</v>
          </cell>
          <cell r="H2544">
            <v>2</v>
          </cell>
          <cell r="I2544" t="str">
            <v>7619</v>
          </cell>
          <cell r="J2544" t="str">
            <v>Texas Center for Infectious Disease</v>
          </cell>
        </row>
        <row r="2545">
          <cell r="A2545" t="str">
            <v>09-011-TCD</v>
          </cell>
          <cell r="B2545" t="str">
            <v>DSHS</v>
          </cell>
          <cell r="C2545" t="str">
            <v>Emergency Chiller Replacement</v>
          </cell>
          <cell r="D2545">
            <v>1885.85</v>
          </cell>
          <cell r="E2545">
            <v>1885.85</v>
          </cell>
          <cell r="F2545">
            <v>1885.85</v>
          </cell>
          <cell r="G2545" t="str">
            <v>Legal</v>
          </cell>
          <cell r="H2545">
            <v>5</v>
          </cell>
          <cell r="I2545" t="str">
            <v>7619</v>
          </cell>
          <cell r="J2545" t="str">
            <v>Texas Center for Infectious Disease</v>
          </cell>
        </row>
        <row r="2546">
          <cell r="A2546" t="str">
            <v>09-011-TCD</v>
          </cell>
          <cell r="B2546" t="str">
            <v>DSHS</v>
          </cell>
          <cell r="C2546" t="str">
            <v>Emergency Chiller Replacement</v>
          </cell>
          <cell r="D2546">
            <v>0</v>
          </cell>
          <cell r="E2546">
            <v>0</v>
          </cell>
          <cell r="F2546">
            <v>0</v>
          </cell>
          <cell r="G2546" t="str">
            <v>Contingency</v>
          </cell>
          <cell r="H2546">
            <v>9</v>
          </cell>
          <cell r="I2546" t="str">
            <v>7619</v>
          </cell>
          <cell r="J2546" t="str">
            <v>Texas Center for Infectious Disease</v>
          </cell>
        </row>
        <row r="2547">
          <cell r="A2547" t="str">
            <v>09-008-TCD</v>
          </cell>
          <cell r="B2547" t="str">
            <v>DSHS</v>
          </cell>
          <cell r="C2547" t="str">
            <v>Chiller Replacement - Bldg. 533</v>
          </cell>
          <cell r="D2547">
            <v>70089</v>
          </cell>
          <cell r="E2547">
            <v>70089</v>
          </cell>
          <cell r="F2547">
            <v>70089</v>
          </cell>
          <cell r="G2547" t="str">
            <v>Construction</v>
          </cell>
          <cell r="H2547">
            <v>1</v>
          </cell>
          <cell r="I2547" t="str">
            <v>7619</v>
          </cell>
          <cell r="J2547" t="str">
            <v>Texas Center for Infectious Disease</v>
          </cell>
        </row>
        <row r="2548">
          <cell r="A2548" t="str">
            <v>09-008-TCD</v>
          </cell>
          <cell r="B2548" t="str">
            <v>DSHS</v>
          </cell>
          <cell r="C2548" t="str">
            <v>Chiller Replacement - Bldg. 533</v>
          </cell>
          <cell r="D2548">
            <v>0</v>
          </cell>
          <cell r="E2548">
            <v>0</v>
          </cell>
          <cell r="F2548">
            <v>0</v>
          </cell>
          <cell r="G2548" t="str">
            <v>Contingency</v>
          </cell>
          <cell r="H2548">
            <v>9</v>
          </cell>
          <cell r="I2548" t="str">
            <v>7619</v>
          </cell>
          <cell r="J2548" t="str">
            <v>Texas Center for Infectious Disease</v>
          </cell>
        </row>
        <row r="2549">
          <cell r="A2549" t="str">
            <v>09-007-CCS</v>
          </cell>
          <cell r="B2549" t="str">
            <v>DADS</v>
          </cell>
          <cell r="C2549" t="str">
            <v>Exterior Security Lighting Study</v>
          </cell>
          <cell r="D2549">
            <v>3815.63</v>
          </cell>
          <cell r="E2549">
            <v>3815.63</v>
          </cell>
          <cell r="F2549">
            <v>3815.63</v>
          </cell>
          <cell r="G2549" t="str">
            <v>Site Survey</v>
          </cell>
          <cell r="H2549">
            <v>3</v>
          </cell>
          <cell r="I2549" t="str">
            <v>7620</v>
          </cell>
          <cell r="J2549" t="str">
            <v>Corpus Christi State Supported Living Center</v>
          </cell>
        </row>
        <row r="2550">
          <cell r="A2550" t="str">
            <v>09-005-LFS</v>
          </cell>
          <cell r="B2550" t="str">
            <v>DADS</v>
          </cell>
          <cell r="C2550" t="str">
            <v>Underground Gas Leak Assessment</v>
          </cell>
          <cell r="D2550">
            <v>29113.35</v>
          </cell>
          <cell r="E2550">
            <v>29113.35</v>
          </cell>
          <cell r="F2550">
            <v>29113.35</v>
          </cell>
          <cell r="G2550" t="str">
            <v>Testing</v>
          </cell>
          <cell r="H2550">
            <v>4</v>
          </cell>
          <cell r="I2550" t="str">
            <v>7620</v>
          </cell>
          <cell r="J2550" t="str">
            <v>Lufkin State Supported Living Center</v>
          </cell>
        </row>
        <row r="2551">
          <cell r="A2551" t="str">
            <v>09-005-LFS</v>
          </cell>
          <cell r="B2551" t="str">
            <v>DADS</v>
          </cell>
          <cell r="C2551" t="str">
            <v>Underground Gas Leak Assessment</v>
          </cell>
          <cell r="D2551">
            <v>241836</v>
          </cell>
          <cell r="E2551">
            <v>241836</v>
          </cell>
          <cell r="F2551">
            <v>241836</v>
          </cell>
          <cell r="G2551" t="str">
            <v>Agency Admin.</v>
          </cell>
          <cell r="H2551">
            <v>6</v>
          </cell>
          <cell r="I2551" t="str">
            <v>7620</v>
          </cell>
          <cell r="J2551" t="str">
            <v>Lufkin State Supported Living Center</v>
          </cell>
        </row>
        <row r="2552">
          <cell r="A2552" t="str">
            <v>09-004-KSH</v>
          </cell>
          <cell r="B2552" t="str">
            <v>DSHS</v>
          </cell>
          <cell r="C2552" t="str">
            <v>Lake Happy Dam Study &amp; Repairs</v>
          </cell>
          <cell r="D2552">
            <v>9650</v>
          </cell>
          <cell r="E2552">
            <v>9650</v>
          </cell>
          <cell r="F2552">
            <v>9650</v>
          </cell>
          <cell r="G2552" t="str">
            <v>Site Survey</v>
          </cell>
          <cell r="H2552">
            <v>3</v>
          </cell>
          <cell r="I2552" t="str">
            <v>7619</v>
          </cell>
          <cell r="J2552" t="str">
            <v>Kerrville State Hospital</v>
          </cell>
        </row>
        <row r="2553">
          <cell r="A2553" t="str">
            <v>09-003-RSS</v>
          </cell>
          <cell r="B2553" t="str">
            <v>DADS</v>
          </cell>
          <cell r="C2553" t="str">
            <v>Emergency Shelter in Place Study</v>
          </cell>
          <cell r="D2553">
            <v>28000</v>
          </cell>
          <cell r="E2553">
            <v>28000</v>
          </cell>
          <cell r="F2553">
            <v>28000</v>
          </cell>
          <cell r="G2553" t="str">
            <v>Arch. &amp; Eng.</v>
          </cell>
          <cell r="H2553">
            <v>2</v>
          </cell>
          <cell r="I2553" t="str">
            <v>7616</v>
          </cell>
          <cell r="J2553" t="str">
            <v>Richmond State Supported Living Center</v>
          </cell>
        </row>
        <row r="2554">
          <cell r="A2554" t="str">
            <v>09-002-BSH</v>
          </cell>
          <cell r="B2554" t="str">
            <v>DSHS</v>
          </cell>
          <cell r="C2554" t="str">
            <v>Fire Alarm Repair</v>
          </cell>
          <cell r="D2554">
            <v>32570</v>
          </cell>
          <cell r="E2554">
            <v>32570</v>
          </cell>
          <cell r="F2554">
            <v>32570</v>
          </cell>
          <cell r="G2554" t="str">
            <v>Construction</v>
          </cell>
          <cell r="H2554">
            <v>1</v>
          </cell>
          <cell r="I2554" t="str">
            <v>7619</v>
          </cell>
          <cell r="J2554" t="str">
            <v>Big Spring State Hospital</v>
          </cell>
        </row>
        <row r="2555">
          <cell r="A2555" t="str">
            <v>09-002-BSH</v>
          </cell>
          <cell r="B2555" t="str">
            <v>DSHS</v>
          </cell>
          <cell r="C2555" t="str">
            <v>Fire Alarm Repair</v>
          </cell>
          <cell r="D2555">
            <v>10400</v>
          </cell>
          <cell r="E2555">
            <v>10400</v>
          </cell>
          <cell r="F2555">
            <v>10400</v>
          </cell>
          <cell r="G2555" t="str">
            <v>Arch. &amp; Eng.</v>
          </cell>
          <cell r="H2555">
            <v>2</v>
          </cell>
          <cell r="I2555" t="str">
            <v>7619</v>
          </cell>
          <cell r="J2555" t="str">
            <v>Big Spring State Hospital</v>
          </cell>
        </row>
        <row r="2556">
          <cell r="A2556" t="str">
            <v>09-001-RSS</v>
          </cell>
          <cell r="B2556" t="str">
            <v>DADS</v>
          </cell>
          <cell r="C2556" t="str">
            <v>Replace underground steam line</v>
          </cell>
          <cell r="D2556">
            <v>60992</v>
          </cell>
          <cell r="E2556">
            <v>60992</v>
          </cell>
          <cell r="F2556">
            <v>60992</v>
          </cell>
          <cell r="G2556" t="str">
            <v>Construction</v>
          </cell>
          <cell r="H2556">
            <v>1</v>
          </cell>
          <cell r="I2556" t="str">
            <v>7616</v>
          </cell>
          <cell r="J2556" t="str">
            <v>Richmond State Supported Living Center</v>
          </cell>
        </row>
        <row r="2557">
          <cell r="A2557" t="str">
            <v>08-040-WCY</v>
          </cell>
          <cell r="B2557" t="str">
            <v>DSHS</v>
          </cell>
          <cell r="C2557" t="str">
            <v>Roof Repair/Replace Multi Bldgs.</v>
          </cell>
          <cell r="D2557">
            <v>6835</v>
          </cell>
          <cell r="E2557">
            <v>6835</v>
          </cell>
          <cell r="F2557">
            <v>6835</v>
          </cell>
          <cell r="G2557" t="str">
            <v>Construction</v>
          </cell>
          <cell r="H2557">
            <v>1</v>
          </cell>
          <cell r="I2557" t="str">
            <v>7212</v>
          </cell>
          <cell r="J2557" t="str">
            <v>Waco Center for Youth</v>
          </cell>
        </row>
        <row r="2558">
          <cell r="A2558" t="str">
            <v>08-040-WCY</v>
          </cell>
          <cell r="B2558" t="str">
            <v>DSHS</v>
          </cell>
          <cell r="C2558" t="str">
            <v>Roof Repair/Replace Multi Bldgs.</v>
          </cell>
          <cell r="D2558">
            <v>7826.5</v>
          </cell>
          <cell r="E2558">
            <v>7826.5</v>
          </cell>
          <cell r="F2558">
            <v>7826.5</v>
          </cell>
          <cell r="G2558" t="str">
            <v>Arch. &amp; Eng.</v>
          </cell>
          <cell r="H2558">
            <v>2</v>
          </cell>
          <cell r="I2558" t="str">
            <v>7619</v>
          </cell>
          <cell r="J2558" t="str">
            <v>Waco Center for Youth</v>
          </cell>
        </row>
        <row r="2559">
          <cell r="A2559" t="str">
            <v>08-040-WCY</v>
          </cell>
          <cell r="B2559" t="str">
            <v>DSHS</v>
          </cell>
          <cell r="C2559" t="str">
            <v>Roof Repair/Replace Multi Bldgs.</v>
          </cell>
          <cell r="D2559">
            <v>0</v>
          </cell>
          <cell r="E2559">
            <v>0</v>
          </cell>
          <cell r="F2559">
            <v>0</v>
          </cell>
          <cell r="G2559" t="str">
            <v>Other</v>
          </cell>
          <cell r="H2559">
            <v>8</v>
          </cell>
          <cell r="I2559" t="str">
            <v>7619</v>
          </cell>
          <cell r="J2559" t="str">
            <v>Waco Center for Youth</v>
          </cell>
        </row>
        <row r="2560">
          <cell r="A2560" t="str">
            <v>08-040-WCY</v>
          </cell>
          <cell r="B2560" t="str">
            <v>DSHS</v>
          </cell>
          <cell r="C2560" t="str">
            <v>Roof Repair/Replace Multi Bldgs.</v>
          </cell>
          <cell r="D2560">
            <v>63879</v>
          </cell>
          <cell r="E2560">
            <v>63879</v>
          </cell>
          <cell r="F2560">
            <v>63879</v>
          </cell>
          <cell r="G2560" t="str">
            <v>Construction</v>
          </cell>
          <cell r="H2560">
            <v>1</v>
          </cell>
          <cell r="I2560" t="str">
            <v>7630</v>
          </cell>
          <cell r="J2560" t="str">
            <v>Waco Center for Youth</v>
          </cell>
        </row>
        <row r="2561">
          <cell r="A2561" t="str">
            <v>08-040-WCY</v>
          </cell>
          <cell r="B2561" t="str">
            <v>DSHS</v>
          </cell>
          <cell r="C2561" t="str">
            <v>Roof Repair/Replace Multi Bldgs.</v>
          </cell>
          <cell r="D2561">
            <v>6316.3</v>
          </cell>
          <cell r="E2561">
            <v>6316.3</v>
          </cell>
          <cell r="F2561">
            <v>6316.3</v>
          </cell>
          <cell r="G2561" t="str">
            <v>Arch. &amp; Eng.</v>
          </cell>
          <cell r="H2561">
            <v>2</v>
          </cell>
          <cell r="I2561" t="str">
            <v>7630</v>
          </cell>
          <cell r="J2561" t="str">
            <v>Waco Center for Youth</v>
          </cell>
        </row>
        <row r="2562">
          <cell r="A2562" t="str">
            <v>08-040-WCY</v>
          </cell>
          <cell r="B2562" t="str">
            <v>DSHS</v>
          </cell>
          <cell r="C2562" t="str">
            <v>Roof Repair/Replace Multi Bldgs.</v>
          </cell>
          <cell r="D2562">
            <v>692.21</v>
          </cell>
          <cell r="E2562">
            <v>692.21</v>
          </cell>
          <cell r="F2562">
            <v>692.21</v>
          </cell>
          <cell r="G2562" t="str">
            <v>Legal</v>
          </cell>
          <cell r="H2562">
            <v>5</v>
          </cell>
          <cell r="I2562" t="str">
            <v>7630</v>
          </cell>
          <cell r="J2562" t="str">
            <v>Waco Center for Youth</v>
          </cell>
        </row>
        <row r="2563">
          <cell r="A2563" t="str">
            <v>08-040-WCY</v>
          </cell>
          <cell r="B2563" t="str">
            <v>DSHS</v>
          </cell>
          <cell r="C2563" t="str">
            <v>Roof Repair/Replace Multi Bldgs.</v>
          </cell>
          <cell r="D2563">
            <v>0</v>
          </cell>
          <cell r="E2563">
            <v>0</v>
          </cell>
          <cell r="F2563">
            <v>0</v>
          </cell>
          <cell r="G2563" t="str">
            <v>Agency Admin.</v>
          </cell>
          <cell r="H2563">
            <v>6</v>
          </cell>
          <cell r="I2563" t="str">
            <v>7630</v>
          </cell>
          <cell r="J2563" t="str">
            <v>Waco Center for Youth</v>
          </cell>
        </row>
        <row r="2564">
          <cell r="A2564" t="str">
            <v>08-040-WCY</v>
          </cell>
          <cell r="B2564" t="str">
            <v>DSHS</v>
          </cell>
          <cell r="C2564" t="str">
            <v>Roof Repair/Replace Multi Bldgs.</v>
          </cell>
          <cell r="D2564">
            <v>0</v>
          </cell>
          <cell r="E2564">
            <v>0</v>
          </cell>
          <cell r="F2564">
            <v>0</v>
          </cell>
          <cell r="G2564" t="str">
            <v>Contingency</v>
          </cell>
          <cell r="H2564">
            <v>9</v>
          </cell>
          <cell r="I2564" t="str">
            <v>7630</v>
          </cell>
          <cell r="J2564" t="str">
            <v>Waco Center for Youth</v>
          </cell>
        </row>
        <row r="2565">
          <cell r="A2565" t="str">
            <v>08-039-KSH</v>
          </cell>
          <cell r="B2565" t="str">
            <v>DSHS</v>
          </cell>
          <cell r="C2565" t="str">
            <v>Replace Freezer Cooler</v>
          </cell>
          <cell r="D2565">
            <v>26479.51</v>
          </cell>
          <cell r="E2565">
            <v>26479.51</v>
          </cell>
          <cell r="F2565">
            <v>26479.51</v>
          </cell>
          <cell r="G2565" t="str">
            <v>Construction</v>
          </cell>
          <cell r="H2565">
            <v>1</v>
          </cell>
          <cell r="I2565" t="str">
            <v>7212</v>
          </cell>
          <cell r="J2565" t="str">
            <v>Kerrville State Hospital</v>
          </cell>
        </row>
        <row r="2566">
          <cell r="A2566" t="str">
            <v>08-039-KSH</v>
          </cell>
          <cell r="B2566" t="str">
            <v>DSHS</v>
          </cell>
          <cell r="C2566" t="str">
            <v>Replace Freezer Cooler</v>
          </cell>
          <cell r="D2566">
            <v>0</v>
          </cell>
          <cell r="E2566">
            <v>0</v>
          </cell>
          <cell r="F2566">
            <v>0</v>
          </cell>
          <cell r="G2566" t="str">
            <v>Agency Admin.</v>
          </cell>
          <cell r="H2566">
            <v>6</v>
          </cell>
          <cell r="I2566" t="str">
            <v>7212</v>
          </cell>
          <cell r="J2566" t="str">
            <v>Kerrville State Hospital</v>
          </cell>
        </row>
        <row r="2567">
          <cell r="A2567" t="str">
            <v>08-039-KSH</v>
          </cell>
          <cell r="B2567" t="str">
            <v>DSHS</v>
          </cell>
          <cell r="C2567" t="str">
            <v>Replace Freezer Cooler</v>
          </cell>
          <cell r="D2567">
            <v>14912.11</v>
          </cell>
          <cell r="E2567">
            <v>14912.11</v>
          </cell>
          <cell r="F2567">
            <v>14912.11</v>
          </cell>
          <cell r="G2567" t="str">
            <v>Arch. &amp; Eng.</v>
          </cell>
          <cell r="H2567">
            <v>2</v>
          </cell>
          <cell r="I2567" t="str">
            <v>7616</v>
          </cell>
          <cell r="J2567" t="str">
            <v>Kerrville State Hospital</v>
          </cell>
        </row>
        <row r="2568">
          <cell r="A2568" t="str">
            <v>08-039-KSH</v>
          </cell>
          <cell r="B2568" t="str">
            <v>DSHS</v>
          </cell>
          <cell r="C2568" t="str">
            <v>Replace Freezer Cooler</v>
          </cell>
          <cell r="D2568">
            <v>196470</v>
          </cell>
          <cell r="E2568">
            <v>196470</v>
          </cell>
          <cell r="F2568">
            <v>196470</v>
          </cell>
          <cell r="G2568" t="str">
            <v>Construction</v>
          </cell>
          <cell r="H2568">
            <v>1</v>
          </cell>
          <cell r="I2568" t="str">
            <v>7630</v>
          </cell>
          <cell r="J2568" t="str">
            <v>Kerrville State Hospital</v>
          </cell>
        </row>
        <row r="2569">
          <cell r="A2569" t="str">
            <v>08-039-KSH</v>
          </cell>
          <cell r="B2569" t="str">
            <v>DSHS</v>
          </cell>
          <cell r="C2569" t="str">
            <v>Replace Freezer Cooler</v>
          </cell>
          <cell r="D2569">
            <v>7382.84</v>
          </cell>
          <cell r="E2569">
            <v>7382.84</v>
          </cell>
          <cell r="F2569">
            <v>7382.84</v>
          </cell>
          <cell r="G2569" t="str">
            <v>Arch. &amp; Eng.</v>
          </cell>
          <cell r="H2569">
            <v>2</v>
          </cell>
          <cell r="I2569" t="str">
            <v>7630</v>
          </cell>
          <cell r="J2569" t="str">
            <v>Kerrville State Hospital</v>
          </cell>
        </row>
        <row r="2570">
          <cell r="A2570" t="str">
            <v>08-039-KSH</v>
          </cell>
          <cell r="B2570" t="str">
            <v>DSHS</v>
          </cell>
          <cell r="C2570" t="str">
            <v>Replace Freezer Cooler</v>
          </cell>
          <cell r="D2570">
            <v>1618.85</v>
          </cell>
          <cell r="E2570">
            <v>1618.85</v>
          </cell>
          <cell r="F2570">
            <v>1618.85</v>
          </cell>
          <cell r="G2570" t="str">
            <v>Legal</v>
          </cell>
          <cell r="H2570">
            <v>5</v>
          </cell>
          <cell r="I2570" t="str">
            <v>7630</v>
          </cell>
          <cell r="J2570" t="str">
            <v>Kerrville State Hospital</v>
          </cell>
        </row>
        <row r="2571">
          <cell r="A2571" t="str">
            <v>08-039-KSH</v>
          </cell>
          <cell r="B2571" t="str">
            <v>DSHS</v>
          </cell>
          <cell r="C2571" t="str">
            <v>Replace Freezer Cooler</v>
          </cell>
          <cell r="D2571">
            <v>0</v>
          </cell>
          <cell r="E2571">
            <v>0</v>
          </cell>
          <cell r="F2571">
            <v>0</v>
          </cell>
          <cell r="G2571" t="str">
            <v>Agency Admin.</v>
          </cell>
          <cell r="H2571">
            <v>6</v>
          </cell>
          <cell r="I2571" t="str">
            <v>7630</v>
          </cell>
          <cell r="J2571" t="str">
            <v>Kerrville State Hospital</v>
          </cell>
        </row>
        <row r="2572">
          <cell r="A2572" t="str">
            <v>08-039-KSH</v>
          </cell>
          <cell r="B2572" t="str">
            <v>DSHS</v>
          </cell>
          <cell r="C2572" t="str">
            <v>Replace Freezer Cooler</v>
          </cell>
          <cell r="D2572">
            <v>0</v>
          </cell>
          <cell r="E2572">
            <v>0</v>
          </cell>
          <cell r="F2572">
            <v>0</v>
          </cell>
          <cell r="G2572" t="str">
            <v>Contingency</v>
          </cell>
          <cell r="H2572">
            <v>9</v>
          </cell>
          <cell r="I2572" t="str">
            <v>7630</v>
          </cell>
          <cell r="J2572" t="str">
            <v>Kerrville State Hospital</v>
          </cell>
        </row>
        <row r="2573">
          <cell r="A2573" t="str">
            <v>08-038-WCY</v>
          </cell>
          <cell r="B2573" t="str">
            <v>DSHS</v>
          </cell>
          <cell r="C2573" t="str">
            <v>Replace Electrical Transformer &amp; San</v>
          </cell>
          <cell r="D2573">
            <v>152863.42000000001</v>
          </cell>
          <cell r="E2573">
            <v>152863.42000000001</v>
          </cell>
          <cell r="F2573">
            <v>152863.42000000001</v>
          </cell>
          <cell r="G2573" t="str">
            <v>Construction</v>
          </cell>
          <cell r="H2573">
            <v>1</v>
          </cell>
          <cell r="I2573" t="str">
            <v>7212</v>
          </cell>
          <cell r="J2573" t="str">
            <v>Waco Center for Youth</v>
          </cell>
        </row>
        <row r="2574">
          <cell r="A2574" t="str">
            <v>08-038-WCY</v>
          </cell>
          <cell r="B2574" t="str">
            <v>DSHS</v>
          </cell>
          <cell r="C2574" t="str">
            <v>Replace Electrical Transformer &amp; San</v>
          </cell>
          <cell r="D2574">
            <v>0</v>
          </cell>
          <cell r="E2574">
            <v>0</v>
          </cell>
          <cell r="F2574">
            <v>0</v>
          </cell>
          <cell r="G2574" t="str">
            <v>Agency Admin.</v>
          </cell>
          <cell r="H2574">
            <v>6</v>
          </cell>
          <cell r="I2574" t="str">
            <v>7212</v>
          </cell>
          <cell r="J2574" t="str">
            <v>Waco Center for Youth</v>
          </cell>
        </row>
        <row r="2575">
          <cell r="A2575" t="str">
            <v>08-038-WCY</v>
          </cell>
          <cell r="B2575" t="str">
            <v>DSHS</v>
          </cell>
          <cell r="C2575" t="str">
            <v>Replace Electrical Transformer &amp; San</v>
          </cell>
          <cell r="D2575">
            <v>686272.71</v>
          </cell>
          <cell r="E2575">
            <v>686272.71</v>
          </cell>
          <cell r="F2575">
            <v>686272.71</v>
          </cell>
          <cell r="G2575" t="str">
            <v>Construction</v>
          </cell>
          <cell r="H2575">
            <v>1</v>
          </cell>
          <cell r="I2575" t="str">
            <v>7630</v>
          </cell>
          <cell r="J2575" t="str">
            <v>Waco Center for Youth</v>
          </cell>
        </row>
        <row r="2576">
          <cell r="A2576" t="str">
            <v>08-038-WCY</v>
          </cell>
          <cell r="B2576" t="str">
            <v>DSHS</v>
          </cell>
          <cell r="C2576" t="str">
            <v>Replace Electrical Transformer &amp; San</v>
          </cell>
          <cell r="D2576">
            <v>44488.06</v>
          </cell>
          <cell r="E2576">
            <v>44488.06</v>
          </cell>
          <cell r="F2576">
            <v>44488.06</v>
          </cell>
          <cell r="G2576" t="str">
            <v>Arch. &amp; Eng.</v>
          </cell>
          <cell r="H2576">
            <v>2</v>
          </cell>
          <cell r="I2576" t="str">
            <v>7630</v>
          </cell>
          <cell r="J2576" t="str">
            <v>Waco Center for Youth</v>
          </cell>
        </row>
        <row r="2577">
          <cell r="A2577" t="str">
            <v>08-038-WCY</v>
          </cell>
          <cell r="B2577" t="str">
            <v>DSHS</v>
          </cell>
          <cell r="C2577" t="str">
            <v>Replace Electrical Transformer &amp; San</v>
          </cell>
          <cell r="D2577">
            <v>704.84</v>
          </cell>
          <cell r="E2577">
            <v>704.84</v>
          </cell>
          <cell r="F2577">
            <v>704.84</v>
          </cell>
          <cell r="G2577" t="str">
            <v>Legal</v>
          </cell>
          <cell r="H2577">
            <v>5</v>
          </cell>
          <cell r="I2577" t="str">
            <v>7630</v>
          </cell>
          <cell r="J2577" t="str">
            <v>Waco Center for Youth</v>
          </cell>
        </row>
        <row r="2578">
          <cell r="A2578" t="str">
            <v>08-038-WCY</v>
          </cell>
          <cell r="B2578" t="str">
            <v>DSHS</v>
          </cell>
          <cell r="C2578" t="str">
            <v>Replace Electrical Transformer &amp; San</v>
          </cell>
          <cell r="D2578">
            <v>0</v>
          </cell>
          <cell r="E2578">
            <v>0</v>
          </cell>
          <cell r="F2578">
            <v>0</v>
          </cell>
          <cell r="G2578" t="str">
            <v>Agency Admin.</v>
          </cell>
          <cell r="H2578">
            <v>6</v>
          </cell>
          <cell r="I2578" t="str">
            <v>7630</v>
          </cell>
          <cell r="J2578" t="str">
            <v>Waco Center for Youth</v>
          </cell>
        </row>
        <row r="2579">
          <cell r="A2579" t="str">
            <v>08-038-WCY</v>
          </cell>
          <cell r="B2579" t="str">
            <v>DSHS</v>
          </cell>
          <cell r="C2579" t="str">
            <v>Replace Electrical Transformer &amp; San</v>
          </cell>
          <cell r="D2579">
            <v>19517.48</v>
          </cell>
          <cell r="E2579">
            <v>19517.48</v>
          </cell>
          <cell r="F2579">
            <v>19517.48</v>
          </cell>
          <cell r="G2579" t="str">
            <v>Other</v>
          </cell>
          <cell r="H2579">
            <v>8</v>
          </cell>
          <cell r="I2579" t="str">
            <v>7630</v>
          </cell>
          <cell r="J2579" t="str">
            <v>Waco Center for Youth</v>
          </cell>
        </row>
        <row r="2580">
          <cell r="A2580" t="str">
            <v>08-038-WCY</v>
          </cell>
          <cell r="B2580" t="str">
            <v>DSHS</v>
          </cell>
          <cell r="C2580" t="str">
            <v>Replace Electrical Transformer &amp; San</v>
          </cell>
          <cell r="D2580">
            <v>0</v>
          </cell>
          <cell r="E2580">
            <v>0</v>
          </cell>
          <cell r="F2580">
            <v>0</v>
          </cell>
          <cell r="G2580" t="str">
            <v>Contingency</v>
          </cell>
          <cell r="H2580">
            <v>9</v>
          </cell>
          <cell r="I2580" t="str">
            <v>7630</v>
          </cell>
          <cell r="J2580" t="str">
            <v>Waco Center for Youth</v>
          </cell>
        </row>
        <row r="2581">
          <cell r="A2581" t="str">
            <v>08-037-TSH</v>
          </cell>
          <cell r="B2581" t="str">
            <v>DSHS</v>
          </cell>
          <cell r="C2581" t="str">
            <v>Roof Repairs/Replace Multi Bldgs.</v>
          </cell>
          <cell r="D2581">
            <v>178567.21</v>
          </cell>
          <cell r="E2581">
            <v>178567.21</v>
          </cell>
          <cell r="F2581">
            <v>178567.21</v>
          </cell>
          <cell r="G2581" t="str">
            <v>Construction</v>
          </cell>
          <cell r="H2581">
            <v>1</v>
          </cell>
          <cell r="I2581" t="str">
            <v>7212</v>
          </cell>
          <cell r="J2581" t="str">
            <v>Terrell State Hospital</v>
          </cell>
        </row>
        <row r="2582">
          <cell r="A2582" t="str">
            <v>08-037-TSH</v>
          </cell>
          <cell r="B2582" t="str">
            <v>DSHS</v>
          </cell>
          <cell r="C2582" t="str">
            <v>Roof Repairs/Replace Multi Bldgs.</v>
          </cell>
          <cell r="D2582">
            <v>217</v>
          </cell>
          <cell r="E2582">
            <v>217</v>
          </cell>
          <cell r="F2582">
            <v>217</v>
          </cell>
          <cell r="G2582" t="str">
            <v>Legal</v>
          </cell>
          <cell r="H2582">
            <v>5</v>
          </cell>
          <cell r="I2582" t="str">
            <v>7212</v>
          </cell>
          <cell r="J2582" t="str">
            <v>Terrell State Hospital</v>
          </cell>
        </row>
        <row r="2583">
          <cell r="A2583" t="str">
            <v>08-037-TSH</v>
          </cell>
          <cell r="B2583" t="str">
            <v>DSHS</v>
          </cell>
          <cell r="C2583" t="str">
            <v>Roof Repairs/Replace Multi Bldgs.</v>
          </cell>
          <cell r="D2583">
            <v>0</v>
          </cell>
          <cell r="E2583">
            <v>0</v>
          </cell>
          <cell r="F2583">
            <v>0</v>
          </cell>
          <cell r="G2583" t="str">
            <v>Agency Admin.</v>
          </cell>
          <cell r="H2583">
            <v>6</v>
          </cell>
          <cell r="I2583" t="str">
            <v>7212</v>
          </cell>
          <cell r="J2583" t="str">
            <v>Terrell State Hospital</v>
          </cell>
        </row>
        <row r="2584">
          <cell r="A2584" t="str">
            <v>08-037-TSH</v>
          </cell>
          <cell r="B2584" t="str">
            <v>DSHS</v>
          </cell>
          <cell r="C2584" t="str">
            <v>Roof Repairs/Replace Multi Bldgs.</v>
          </cell>
          <cell r="D2584">
            <v>0</v>
          </cell>
          <cell r="E2584">
            <v>0</v>
          </cell>
          <cell r="F2584">
            <v>0</v>
          </cell>
          <cell r="G2584" t="str">
            <v>Contingency</v>
          </cell>
          <cell r="H2584">
            <v>9</v>
          </cell>
          <cell r="I2584" t="str">
            <v>7212</v>
          </cell>
          <cell r="J2584" t="str">
            <v>Terrell State Hospital</v>
          </cell>
        </row>
        <row r="2585">
          <cell r="A2585" t="str">
            <v>08-037-TSH</v>
          </cell>
          <cell r="B2585" t="str">
            <v>DSHS</v>
          </cell>
          <cell r="C2585" t="str">
            <v>Roof Repairs/Replace Multi Bldgs.</v>
          </cell>
          <cell r="D2585">
            <v>7902.95</v>
          </cell>
          <cell r="E2585">
            <v>7902.95</v>
          </cell>
          <cell r="F2585">
            <v>7902.95</v>
          </cell>
          <cell r="G2585" t="str">
            <v>Arch. &amp; Eng.</v>
          </cell>
          <cell r="H2585">
            <v>2</v>
          </cell>
          <cell r="I2585" t="str">
            <v>7619</v>
          </cell>
          <cell r="J2585" t="str">
            <v>Terrell State Hospital</v>
          </cell>
        </row>
        <row r="2586">
          <cell r="A2586" t="str">
            <v>08-037-TSH</v>
          </cell>
          <cell r="B2586" t="str">
            <v>DSHS</v>
          </cell>
          <cell r="C2586" t="str">
            <v>Roof Repairs/Replace Multi Bldgs.</v>
          </cell>
          <cell r="D2586">
            <v>0</v>
          </cell>
          <cell r="E2586">
            <v>0</v>
          </cell>
          <cell r="F2586">
            <v>0</v>
          </cell>
          <cell r="G2586" t="str">
            <v>Other</v>
          </cell>
          <cell r="H2586">
            <v>8</v>
          </cell>
          <cell r="I2586" t="str">
            <v>7619</v>
          </cell>
          <cell r="J2586" t="str">
            <v>Terrell State Hospital</v>
          </cell>
        </row>
        <row r="2587">
          <cell r="A2587" t="str">
            <v>08-037-TSH</v>
          </cell>
          <cell r="B2587" t="str">
            <v>DSHS</v>
          </cell>
          <cell r="C2587" t="str">
            <v>Roof Repairs/Replace Multi Bldgs.</v>
          </cell>
          <cell r="D2587">
            <v>0</v>
          </cell>
          <cell r="E2587">
            <v>0</v>
          </cell>
          <cell r="F2587">
            <v>0</v>
          </cell>
          <cell r="G2587" t="str">
            <v>Construction</v>
          </cell>
          <cell r="H2587">
            <v>1</v>
          </cell>
          <cell r="I2587" t="str">
            <v>7630</v>
          </cell>
          <cell r="J2587" t="str">
            <v>Terrell State Hospital</v>
          </cell>
        </row>
        <row r="2588">
          <cell r="A2588" t="str">
            <v>08-037-TSH</v>
          </cell>
          <cell r="B2588" t="str">
            <v>DSHS</v>
          </cell>
          <cell r="C2588" t="str">
            <v>Roof Repairs/Replace Multi Bldgs.</v>
          </cell>
          <cell r="D2588">
            <v>12013.12</v>
          </cell>
          <cell r="E2588">
            <v>12013.12</v>
          </cell>
          <cell r="F2588">
            <v>12013.12</v>
          </cell>
          <cell r="G2588" t="str">
            <v>Arch. &amp; Eng.</v>
          </cell>
          <cell r="H2588">
            <v>2</v>
          </cell>
          <cell r="I2588" t="str">
            <v>7630</v>
          </cell>
          <cell r="J2588" t="str">
            <v>Terrell State Hospital</v>
          </cell>
        </row>
        <row r="2589">
          <cell r="A2589" t="str">
            <v>08-037-TSH</v>
          </cell>
          <cell r="B2589" t="str">
            <v>DSHS</v>
          </cell>
          <cell r="C2589" t="str">
            <v>Roof Repairs/Replace Multi Bldgs.</v>
          </cell>
          <cell r="D2589">
            <v>1595.4</v>
          </cell>
          <cell r="E2589">
            <v>1595.4</v>
          </cell>
          <cell r="F2589">
            <v>1595.4</v>
          </cell>
          <cell r="G2589" t="str">
            <v>Legal</v>
          </cell>
          <cell r="H2589">
            <v>5</v>
          </cell>
          <cell r="I2589" t="str">
            <v>7630</v>
          </cell>
          <cell r="J2589" t="str">
            <v>Terrell State Hospital</v>
          </cell>
        </row>
        <row r="2590">
          <cell r="A2590" t="str">
            <v>08-037-TSH</v>
          </cell>
          <cell r="B2590" t="str">
            <v>DSHS</v>
          </cell>
          <cell r="C2590" t="str">
            <v>Roof Repairs/Replace Multi Bldgs.</v>
          </cell>
          <cell r="D2590">
            <v>0</v>
          </cell>
          <cell r="E2590">
            <v>0</v>
          </cell>
          <cell r="F2590">
            <v>0</v>
          </cell>
          <cell r="G2590" t="str">
            <v>Agency Admin.</v>
          </cell>
          <cell r="H2590">
            <v>6</v>
          </cell>
          <cell r="I2590" t="str">
            <v>7630</v>
          </cell>
          <cell r="J2590" t="str">
            <v>Terrell State Hospital</v>
          </cell>
        </row>
        <row r="2591">
          <cell r="A2591" t="str">
            <v>08-037-TSH</v>
          </cell>
          <cell r="B2591" t="str">
            <v>DSHS</v>
          </cell>
          <cell r="C2591" t="str">
            <v>Roof Repairs/Replace Multi Bldgs.</v>
          </cell>
          <cell r="D2591">
            <v>10550</v>
          </cell>
          <cell r="E2591">
            <v>10550</v>
          </cell>
          <cell r="F2591">
            <v>10550</v>
          </cell>
          <cell r="G2591" t="str">
            <v>Other</v>
          </cell>
          <cell r="H2591">
            <v>8</v>
          </cell>
          <cell r="I2591" t="str">
            <v>7630</v>
          </cell>
          <cell r="J2591" t="str">
            <v>Terrell State Hospital</v>
          </cell>
        </row>
        <row r="2592">
          <cell r="A2592" t="str">
            <v>08-037-TSH</v>
          </cell>
          <cell r="B2592" t="str">
            <v>DSHS</v>
          </cell>
          <cell r="C2592" t="str">
            <v>Roof Repairs/Replace Multi Bldgs.</v>
          </cell>
          <cell r="D2592">
            <v>0</v>
          </cell>
          <cell r="E2592">
            <v>0</v>
          </cell>
          <cell r="F2592">
            <v>0</v>
          </cell>
          <cell r="G2592" t="str">
            <v>Contingency</v>
          </cell>
          <cell r="H2592">
            <v>9</v>
          </cell>
          <cell r="I2592" t="str">
            <v>7630</v>
          </cell>
          <cell r="J2592" t="str">
            <v>Terrell State Hospital</v>
          </cell>
        </row>
        <row r="2593">
          <cell r="A2593" t="str">
            <v>08-036-TSH</v>
          </cell>
          <cell r="B2593" t="str">
            <v>DSHS</v>
          </cell>
          <cell r="C2593" t="str">
            <v>Replace HVAC Systems Multi Bldgs.</v>
          </cell>
          <cell r="D2593">
            <v>1341470.42</v>
          </cell>
          <cell r="E2593">
            <v>1341470.42</v>
          </cell>
          <cell r="F2593">
            <v>1341470.42</v>
          </cell>
          <cell r="G2593" t="str">
            <v>Construction</v>
          </cell>
          <cell r="H2593">
            <v>1</v>
          </cell>
          <cell r="I2593" t="str">
            <v>7212</v>
          </cell>
          <cell r="J2593" t="str">
            <v>Terrell State Hospital</v>
          </cell>
        </row>
        <row r="2594">
          <cell r="A2594" t="str">
            <v>08-036-TSH</v>
          </cell>
          <cell r="B2594" t="str">
            <v>DSHS</v>
          </cell>
          <cell r="C2594" t="str">
            <v>Replace HVAC Systems Multi Bldgs.</v>
          </cell>
          <cell r="D2594">
            <v>150553.39000000001</v>
          </cell>
          <cell r="E2594">
            <v>150553.39000000001</v>
          </cell>
          <cell r="F2594">
            <v>150553.39000000001</v>
          </cell>
          <cell r="G2594" t="str">
            <v>Agency Admin.</v>
          </cell>
          <cell r="H2594">
            <v>6</v>
          </cell>
          <cell r="I2594" t="str">
            <v>7212</v>
          </cell>
          <cell r="J2594" t="str">
            <v>Terrell State Hospital</v>
          </cell>
        </row>
        <row r="2595">
          <cell r="A2595" t="str">
            <v>08-036-TSH</v>
          </cell>
          <cell r="B2595" t="str">
            <v>DSHS</v>
          </cell>
          <cell r="C2595" t="str">
            <v>Replace HVAC Systems Multi Bldgs.</v>
          </cell>
          <cell r="D2595">
            <v>0</v>
          </cell>
          <cell r="E2595">
            <v>0</v>
          </cell>
          <cell r="F2595">
            <v>0</v>
          </cell>
          <cell r="G2595" t="str">
            <v>Contingency</v>
          </cell>
          <cell r="H2595">
            <v>9</v>
          </cell>
          <cell r="I2595" t="str">
            <v>7212</v>
          </cell>
          <cell r="J2595" t="str">
            <v>Terrell State Hospital</v>
          </cell>
        </row>
        <row r="2596">
          <cell r="A2596" t="str">
            <v>08-036-TSH</v>
          </cell>
          <cell r="B2596" t="str">
            <v>DSHS</v>
          </cell>
          <cell r="C2596" t="str">
            <v>Replace HVAC Systems Multi Bldgs.</v>
          </cell>
          <cell r="D2596">
            <v>0</v>
          </cell>
          <cell r="E2596">
            <v>0</v>
          </cell>
          <cell r="F2596">
            <v>0</v>
          </cell>
          <cell r="G2596" t="str">
            <v>Construction</v>
          </cell>
          <cell r="H2596">
            <v>1</v>
          </cell>
          <cell r="I2596" t="str">
            <v>7619</v>
          </cell>
          <cell r="J2596" t="str">
            <v>Terrell State Hospital</v>
          </cell>
        </row>
        <row r="2597">
          <cell r="A2597" t="str">
            <v>08-036-TSH</v>
          </cell>
          <cell r="B2597" t="str">
            <v>DSHS</v>
          </cell>
          <cell r="C2597" t="str">
            <v>Replace HVAC Systems Multi Bldgs.</v>
          </cell>
          <cell r="D2597">
            <v>29394</v>
          </cell>
          <cell r="E2597">
            <v>29394</v>
          </cell>
          <cell r="F2597">
            <v>29394</v>
          </cell>
          <cell r="G2597" t="str">
            <v>Arch. &amp; Eng.</v>
          </cell>
          <cell r="H2597">
            <v>2</v>
          </cell>
          <cell r="I2597" t="str">
            <v>7619</v>
          </cell>
          <cell r="J2597" t="str">
            <v>Terrell State Hospital</v>
          </cell>
        </row>
        <row r="2598">
          <cell r="A2598" t="str">
            <v>08-036-TSH</v>
          </cell>
          <cell r="B2598" t="str">
            <v>DSHS</v>
          </cell>
          <cell r="C2598" t="str">
            <v>Replace HVAC Systems Multi Bldgs.</v>
          </cell>
          <cell r="D2598">
            <v>0</v>
          </cell>
          <cell r="E2598">
            <v>0</v>
          </cell>
          <cell r="F2598">
            <v>0</v>
          </cell>
          <cell r="G2598" t="str">
            <v>Legal</v>
          </cell>
          <cell r="H2598">
            <v>5</v>
          </cell>
          <cell r="I2598" t="str">
            <v>7619</v>
          </cell>
          <cell r="J2598" t="str">
            <v>Terrell State Hospital</v>
          </cell>
        </row>
        <row r="2599">
          <cell r="A2599" t="str">
            <v>08-036-TSH</v>
          </cell>
          <cell r="B2599" t="str">
            <v>DSHS</v>
          </cell>
          <cell r="C2599" t="str">
            <v>Replace HVAC Systems Multi Bldgs.</v>
          </cell>
          <cell r="D2599">
            <v>0</v>
          </cell>
          <cell r="E2599">
            <v>0</v>
          </cell>
          <cell r="F2599">
            <v>0</v>
          </cell>
          <cell r="G2599" t="str">
            <v>Agency Admin.</v>
          </cell>
          <cell r="H2599">
            <v>6</v>
          </cell>
          <cell r="I2599" t="str">
            <v>7619</v>
          </cell>
          <cell r="J2599" t="str">
            <v>Terrell State Hospital</v>
          </cell>
        </row>
        <row r="2600">
          <cell r="A2600" t="str">
            <v>08-036-TSH</v>
          </cell>
          <cell r="B2600" t="str">
            <v>DSHS</v>
          </cell>
          <cell r="C2600" t="str">
            <v>Replace HVAC Systems Multi Bldgs.</v>
          </cell>
          <cell r="D2600">
            <v>0</v>
          </cell>
          <cell r="E2600">
            <v>0</v>
          </cell>
          <cell r="F2600">
            <v>0</v>
          </cell>
          <cell r="G2600" t="str">
            <v>Other</v>
          </cell>
          <cell r="H2600">
            <v>8</v>
          </cell>
          <cell r="I2600" t="str">
            <v>7619</v>
          </cell>
          <cell r="J2600" t="str">
            <v>Terrell State Hospital</v>
          </cell>
        </row>
        <row r="2601">
          <cell r="A2601" t="str">
            <v>08-036-TSH</v>
          </cell>
          <cell r="B2601" t="str">
            <v>DSHS</v>
          </cell>
          <cell r="C2601" t="str">
            <v>Replace HVAC Systems Multi Bldgs.</v>
          </cell>
          <cell r="D2601">
            <v>0</v>
          </cell>
          <cell r="E2601">
            <v>0</v>
          </cell>
          <cell r="F2601">
            <v>0</v>
          </cell>
          <cell r="G2601" t="str">
            <v>Contingency</v>
          </cell>
          <cell r="H2601">
            <v>9</v>
          </cell>
          <cell r="I2601" t="str">
            <v>7619</v>
          </cell>
          <cell r="J2601" t="str">
            <v>Terrell State Hospital</v>
          </cell>
        </row>
        <row r="2602">
          <cell r="A2602" t="str">
            <v>08-036-TSH</v>
          </cell>
          <cell r="B2602" t="str">
            <v>DSHS</v>
          </cell>
          <cell r="C2602" t="str">
            <v>Replace HVAC Systems Multi Bldgs.</v>
          </cell>
          <cell r="D2602">
            <v>921726.65</v>
          </cell>
          <cell r="E2602">
            <v>921726.65</v>
          </cell>
          <cell r="F2602">
            <v>921726.65</v>
          </cell>
          <cell r="G2602" t="str">
            <v>Construction</v>
          </cell>
          <cell r="H2602">
            <v>1</v>
          </cell>
          <cell r="I2602" t="str">
            <v>7630</v>
          </cell>
          <cell r="J2602" t="str">
            <v>Terrell State Hospital</v>
          </cell>
        </row>
        <row r="2603">
          <cell r="A2603" t="str">
            <v>08-036-TSH</v>
          </cell>
          <cell r="B2603" t="str">
            <v>DSHS</v>
          </cell>
          <cell r="C2603" t="str">
            <v>Replace HVAC Systems Multi Bldgs.</v>
          </cell>
          <cell r="D2603">
            <v>121576</v>
          </cell>
          <cell r="E2603">
            <v>121576</v>
          </cell>
          <cell r="F2603">
            <v>121576</v>
          </cell>
          <cell r="G2603" t="str">
            <v>Arch. &amp; Eng.</v>
          </cell>
          <cell r="H2603">
            <v>2</v>
          </cell>
          <cell r="I2603" t="str">
            <v>7630</v>
          </cell>
          <cell r="J2603" t="str">
            <v>Terrell State Hospital</v>
          </cell>
        </row>
        <row r="2604">
          <cell r="A2604" t="str">
            <v>08-036-TSH</v>
          </cell>
          <cell r="B2604" t="str">
            <v>DSHS</v>
          </cell>
          <cell r="C2604" t="str">
            <v>Replace HVAC Systems Multi Bldgs.</v>
          </cell>
          <cell r="D2604">
            <v>1549.4</v>
          </cell>
          <cell r="E2604">
            <v>1549.4</v>
          </cell>
          <cell r="F2604">
            <v>1549.4</v>
          </cell>
          <cell r="G2604" t="str">
            <v>Legal</v>
          </cell>
          <cell r="H2604">
            <v>5</v>
          </cell>
          <cell r="I2604" t="str">
            <v>7630</v>
          </cell>
          <cell r="J2604" t="str">
            <v>Terrell State Hospital</v>
          </cell>
        </row>
        <row r="2605">
          <cell r="A2605" t="str">
            <v>08-036-TSH</v>
          </cell>
          <cell r="B2605" t="str">
            <v>DSHS</v>
          </cell>
          <cell r="C2605" t="str">
            <v>Replace HVAC Systems Multi Bldgs.</v>
          </cell>
          <cell r="D2605">
            <v>0</v>
          </cell>
          <cell r="E2605">
            <v>0</v>
          </cell>
          <cell r="F2605">
            <v>0</v>
          </cell>
          <cell r="G2605" t="str">
            <v>Agency Admin.</v>
          </cell>
          <cell r="H2605">
            <v>6</v>
          </cell>
          <cell r="I2605" t="str">
            <v>7630</v>
          </cell>
          <cell r="J2605" t="str">
            <v>Terrell State Hospital</v>
          </cell>
        </row>
        <row r="2606">
          <cell r="A2606" t="str">
            <v>08-036-TSH</v>
          </cell>
          <cell r="B2606" t="str">
            <v>DSHS</v>
          </cell>
          <cell r="C2606" t="str">
            <v>Replace HVAC Systems Multi Bldgs.</v>
          </cell>
          <cell r="D2606">
            <v>0</v>
          </cell>
          <cell r="E2606">
            <v>0</v>
          </cell>
          <cell r="F2606">
            <v>0</v>
          </cell>
          <cell r="G2606" t="str">
            <v>Other</v>
          </cell>
          <cell r="H2606">
            <v>8</v>
          </cell>
          <cell r="I2606" t="str">
            <v>7630</v>
          </cell>
          <cell r="J2606" t="str">
            <v>Terrell State Hospital</v>
          </cell>
        </row>
        <row r="2607">
          <cell r="A2607" t="str">
            <v>08-036-TSH</v>
          </cell>
          <cell r="B2607" t="str">
            <v>DSHS</v>
          </cell>
          <cell r="C2607" t="str">
            <v>Replace HVAC Systems Multi Bldgs.</v>
          </cell>
          <cell r="D2607">
            <v>0</v>
          </cell>
          <cell r="E2607">
            <v>0</v>
          </cell>
          <cell r="F2607">
            <v>0</v>
          </cell>
          <cell r="G2607" t="str">
            <v>Contingency</v>
          </cell>
          <cell r="H2607">
            <v>9</v>
          </cell>
          <cell r="I2607" t="str">
            <v>7630</v>
          </cell>
          <cell r="J2607" t="str">
            <v>Terrell State Hospital</v>
          </cell>
        </row>
        <row r="2608">
          <cell r="A2608" t="str">
            <v>08-032-TSH</v>
          </cell>
          <cell r="B2608" t="str">
            <v>DSHS</v>
          </cell>
          <cell r="C2608" t="str">
            <v>Replace Elect Distro, Emer Gen</v>
          </cell>
          <cell r="D2608">
            <v>494339.69</v>
          </cell>
          <cell r="E2608">
            <v>494339.69</v>
          </cell>
          <cell r="F2608">
            <v>494339.69</v>
          </cell>
          <cell r="G2608" t="str">
            <v>Construction</v>
          </cell>
          <cell r="H2608">
            <v>1</v>
          </cell>
          <cell r="I2608" t="str">
            <v>7212</v>
          </cell>
          <cell r="J2608" t="str">
            <v>Terrell State Hospital</v>
          </cell>
        </row>
        <row r="2609">
          <cell r="A2609" t="str">
            <v>08-032-TSH</v>
          </cell>
          <cell r="B2609" t="str">
            <v>DSHS</v>
          </cell>
          <cell r="C2609" t="str">
            <v>Replace Elect Distro, Emer Gen</v>
          </cell>
          <cell r="D2609">
            <v>34397.31</v>
          </cell>
          <cell r="E2609">
            <v>34397.31</v>
          </cell>
          <cell r="F2609">
            <v>34397.31</v>
          </cell>
          <cell r="G2609" t="str">
            <v>Agency Admin.</v>
          </cell>
          <cell r="H2609">
            <v>6</v>
          </cell>
          <cell r="I2609" t="str">
            <v>7212</v>
          </cell>
          <cell r="J2609" t="str">
            <v>Terrell State Hospital</v>
          </cell>
        </row>
        <row r="2610">
          <cell r="A2610" t="str">
            <v>08-032-TSH</v>
          </cell>
          <cell r="B2610" t="str">
            <v>DSHS</v>
          </cell>
          <cell r="C2610" t="str">
            <v>Replace Elect Distro, Emer Gen</v>
          </cell>
          <cell r="D2610">
            <v>0</v>
          </cell>
          <cell r="E2610">
            <v>0</v>
          </cell>
          <cell r="F2610">
            <v>0</v>
          </cell>
          <cell r="G2610" t="str">
            <v>Contingency</v>
          </cell>
          <cell r="H2610">
            <v>9</v>
          </cell>
          <cell r="I2610" t="str">
            <v>7212</v>
          </cell>
          <cell r="J2610" t="str">
            <v>Terrell State Hospital</v>
          </cell>
        </row>
        <row r="2611">
          <cell r="A2611" t="str">
            <v>08-032-TSH</v>
          </cell>
          <cell r="B2611" t="str">
            <v>DSHS</v>
          </cell>
          <cell r="C2611" t="str">
            <v>Replace Elect Distro, Emer Gen</v>
          </cell>
          <cell r="D2611">
            <v>29250</v>
          </cell>
          <cell r="E2611">
            <v>29250</v>
          </cell>
          <cell r="F2611">
            <v>29250</v>
          </cell>
          <cell r="G2611" t="str">
            <v>Arch. &amp; Eng.</v>
          </cell>
          <cell r="H2611">
            <v>2</v>
          </cell>
          <cell r="I2611" t="str">
            <v>7619</v>
          </cell>
          <cell r="J2611" t="str">
            <v>Terrell State Hospital</v>
          </cell>
        </row>
        <row r="2612">
          <cell r="A2612" t="str">
            <v>08-032-TSH</v>
          </cell>
          <cell r="B2612" t="str">
            <v>DSHS</v>
          </cell>
          <cell r="C2612" t="str">
            <v>Replace Elect Distro, Emer Gen</v>
          </cell>
          <cell r="D2612">
            <v>1583549.53</v>
          </cell>
          <cell r="E2612">
            <v>1583549.53</v>
          </cell>
          <cell r="F2612">
            <v>1583549.53</v>
          </cell>
          <cell r="G2612" t="str">
            <v>Construction</v>
          </cell>
          <cell r="H2612">
            <v>1</v>
          </cell>
          <cell r="I2612" t="str">
            <v>7630</v>
          </cell>
          <cell r="J2612" t="str">
            <v>Terrell State Hospital</v>
          </cell>
        </row>
        <row r="2613">
          <cell r="A2613" t="str">
            <v>08-032-TSH</v>
          </cell>
          <cell r="B2613" t="str">
            <v>DSHS</v>
          </cell>
          <cell r="C2613" t="str">
            <v>Replace Elect Distro, Emer Gen</v>
          </cell>
          <cell r="D2613">
            <v>144648.65</v>
          </cell>
          <cell r="E2613">
            <v>144648.65</v>
          </cell>
          <cell r="F2613">
            <v>144648.65</v>
          </cell>
          <cell r="G2613" t="str">
            <v>Arch. &amp; Eng.</v>
          </cell>
          <cell r="H2613">
            <v>2</v>
          </cell>
          <cell r="I2613" t="str">
            <v>7630</v>
          </cell>
          <cell r="J2613" t="str">
            <v>Terrell State Hospital</v>
          </cell>
        </row>
        <row r="2614">
          <cell r="A2614" t="str">
            <v>08-032-TSH</v>
          </cell>
          <cell r="B2614" t="str">
            <v>DSHS</v>
          </cell>
          <cell r="C2614" t="str">
            <v>Replace Elect Distro, Emer Gen</v>
          </cell>
          <cell r="D2614">
            <v>1364.08</v>
          </cell>
          <cell r="E2614">
            <v>1364.08</v>
          </cell>
          <cell r="F2614">
            <v>1364.08</v>
          </cell>
          <cell r="G2614" t="str">
            <v>Legal</v>
          </cell>
          <cell r="H2614">
            <v>5</v>
          </cell>
          <cell r="I2614" t="str">
            <v>7630</v>
          </cell>
          <cell r="J2614" t="str">
            <v>Terrell State Hospital</v>
          </cell>
        </row>
        <row r="2615">
          <cell r="A2615" t="str">
            <v>08-032-TSH</v>
          </cell>
          <cell r="B2615" t="str">
            <v>DSHS</v>
          </cell>
          <cell r="C2615" t="str">
            <v>Replace Elect Distro, Emer Gen</v>
          </cell>
          <cell r="D2615">
            <v>0</v>
          </cell>
          <cell r="E2615">
            <v>0</v>
          </cell>
          <cell r="F2615">
            <v>0</v>
          </cell>
          <cell r="G2615" t="str">
            <v>Agency Admin.</v>
          </cell>
          <cell r="H2615">
            <v>6</v>
          </cell>
          <cell r="I2615" t="str">
            <v>7630</v>
          </cell>
          <cell r="J2615" t="str">
            <v>Terrell State Hospital</v>
          </cell>
        </row>
        <row r="2616">
          <cell r="A2616" t="str">
            <v>08-032-TSH</v>
          </cell>
          <cell r="B2616" t="str">
            <v>DSHS</v>
          </cell>
          <cell r="C2616" t="str">
            <v>Replace Elect Distro, Emer Gen</v>
          </cell>
          <cell r="D2616">
            <v>0</v>
          </cell>
          <cell r="E2616">
            <v>0</v>
          </cell>
          <cell r="F2616">
            <v>0</v>
          </cell>
          <cell r="G2616" t="str">
            <v>Other</v>
          </cell>
          <cell r="H2616">
            <v>8</v>
          </cell>
          <cell r="I2616" t="str">
            <v>7630</v>
          </cell>
          <cell r="J2616" t="str">
            <v>Terrell State Hospital</v>
          </cell>
        </row>
        <row r="2617">
          <cell r="A2617" t="str">
            <v>08-032-TSH</v>
          </cell>
          <cell r="B2617" t="str">
            <v>DSHS</v>
          </cell>
          <cell r="C2617" t="str">
            <v>Replace Elect Distro, Emer Gen</v>
          </cell>
          <cell r="D2617">
            <v>0</v>
          </cell>
          <cell r="E2617">
            <v>0</v>
          </cell>
          <cell r="F2617">
            <v>0</v>
          </cell>
          <cell r="G2617" t="str">
            <v>Contingency</v>
          </cell>
          <cell r="H2617">
            <v>9</v>
          </cell>
          <cell r="I2617" t="str">
            <v>7630</v>
          </cell>
          <cell r="J2617" t="str">
            <v>Terrell State Hospital</v>
          </cell>
        </row>
        <row r="2618">
          <cell r="A2618" t="str">
            <v>08-030-SAH</v>
          </cell>
          <cell r="B2618" t="str">
            <v>DSHS</v>
          </cell>
          <cell r="C2618" t="str">
            <v>Ext. Door &amp; Window Repairs &amp; Replace</v>
          </cell>
          <cell r="D2618">
            <v>231100</v>
          </cell>
          <cell r="E2618">
            <v>231100</v>
          </cell>
          <cell r="F2618">
            <v>231100</v>
          </cell>
          <cell r="G2618" t="str">
            <v>Construction</v>
          </cell>
          <cell r="H2618">
            <v>1</v>
          </cell>
          <cell r="I2618" t="str">
            <v>7212</v>
          </cell>
          <cell r="J2618" t="str">
            <v>San Antonio State Hospital</v>
          </cell>
        </row>
        <row r="2619">
          <cell r="A2619" t="str">
            <v>08-030-SAH</v>
          </cell>
          <cell r="B2619" t="str">
            <v>DSHS</v>
          </cell>
          <cell r="C2619" t="str">
            <v>Ext. Door &amp; Window Repairs &amp; Replace</v>
          </cell>
          <cell r="D2619">
            <v>36389.29</v>
          </cell>
          <cell r="E2619">
            <v>36389.29</v>
          </cell>
          <cell r="F2619">
            <v>36389.29</v>
          </cell>
          <cell r="G2619" t="str">
            <v>Agency Admin.</v>
          </cell>
          <cell r="H2619">
            <v>6</v>
          </cell>
          <cell r="I2619" t="str">
            <v>7212</v>
          </cell>
          <cell r="J2619" t="str">
            <v>San Antonio State Hospital</v>
          </cell>
        </row>
        <row r="2620">
          <cell r="A2620" t="str">
            <v>08-030-SAH</v>
          </cell>
          <cell r="B2620" t="str">
            <v>DSHS</v>
          </cell>
          <cell r="C2620" t="str">
            <v>Ext. Door &amp; Window Repairs &amp; Replace</v>
          </cell>
          <cell r="D2620">
            <v>0</v>
          </cell>
          <cell r="E2620">
            <v>0</v>
          </cell>
          <cell r="F2620">
            <v>0</v>
          </cell>
          <cell r="G2620" t="str">
            <v>Contingency</v>
          </cell>
          <cell r="H2620">
            <v>9</v>
          </cell>
          <cell r="I2620" t="str">
            <v>7212</v>
          </cell>
          <cell r="J2620" t="str">
            <v>San Antonio State Hospital</v>
          </cell>
        </row>
        <row r="2621">
          <cell r="A2621" t="str">
            <v>08-030-SAH</v>
          </cell>
          <cell r="B2621" t="str">
            <v>DSHS</v>
          </cell>
          <cell r="C2621" t="str">
            <v>Ext. Door &amp; Window Repairs &amp; Replace</v>
          </cell>
          <cell r="D2621">
            <v>0</v>
          </cell>
          <cell r="E2621">
            <v>0</v>
          </cell>
          <cell r="F2621">
            <v>0</v>
          </cell>
          <cell r="G2621" t="str">
            <v>Construction</v>
          </cell>
          <cell r="H2621">
            <v>1</v>
          </cell>
          <cell r="I2621" t="str">
            <v>7630</v>
          </cell>
          <cell r="J2621" t="str">
            <v>San Antonio State Hospital</v>
          </cell>
        </row>
        <row r="2622">
          <cell r="A2622" t="str">
            <v>08-030-SAH</v>
          </cell>
          <cell r="B2622" t="str">
            <v>DSHS</v>
          </cell>
          <cell r="C2622" t="str">
            <v>Ext. Door &amp; Window Repairs &amp; Replace</v>
          </cell>
          <cell r="D2622">
            <v>39104.94</v>
          </cell>
          <cell r="E2622">
            <v>39104.94</v>
          </cell>
          <cell r="F2622">
            <v>39104.94</v>
          </cell>
          <cell r="G2622" t="str">
            <v>Arch. &amp; Eng.</v>
          </cell>
          <cell r="H2622">
            <v>2</v>
          </cell>
          <cell r="I2622" t="str">
            <v>7630</v>
          </cell>
          <cell r="J2622" t="str">
            <v>San Antonio State Hospital</v>
          </cell>
        </row>
        <row r="2623">
          <cell r="A2623" t="str">
            <v>08-030-SAH</v>
          </cell>
          <cell r="B2623" t="str">
            <v>DSHS</v>
          </cell>
          <cell r="C2623" t="str">
            <v>Ext. Door &amp; Window Repairs &amp; Replace</v>
          </cell>
          <cell r="D2623">
            <v>1659.65</v>
          </cell>
          <cell r="E2623">
            <v>1659.65</v>
          </cell>
          <cell r="F2623">
            <v>1659.65</v>
          </cell>
          <cell r="G2623" t="str">
            <v>Legal</v>
          </cell>
          <cell r="H2623">
            <v>5</v>
          </cell>
          <cell r="I2623" t="str">
            <v>7630</v>
          </cell>
          <cell r="J2623" t="str">
            <v>San Antonio State Hospital</v>
          </cell>
        </row>
        <row r="2624">
          <cell r="A2624" t="str">
            <v>08-030-SAH</v>
          </cell>
          <cell r="B2624" t="str">
            <v>DSHS</v>
          </cell>
          <cell r="C2624" t="str">
            <v>Ext. Door &amp; Window Repairs &amp; Replace</v>
          </cell>
          <cell r="D2624">
            <v>0</v>
          </cell>
          <cell r="E2624">
            <v>0</v>
          </cell>
          <cell r="F2624">
            <v>0</v>
          </cell>
          <cell r="G2624" t="str">
            <v>Agency Admin.</v>
          </cell>
          <cell r="H2624">
            <v>6</v>
          </cell>
          <cell r="I2624" t="str">
            <v>7630</v>
          </cell>
          <cell r="J2624" t="str">
            <v>San Antonio State Hospital</v>
          </cell>
        </row>
        <row r="2625">
          <cell r="A2625" t="str">
            <v>08-030-SAH</v>
          </cell>
          <cell r="B2625" t="str">
            <v>DSHS</v>
          </cell>
          <cell r="C2625" t="str">
            <v>Ext. Door &amp; Window Repairs &amp; Replace</v>
          </cell>
          <cell r="D2625">
            <v>0</v>
          </cell>
          <cell r="E2625">
            <v>0</v>
          </cell>
          <cell r="F2625">
            <v>0</v>
          </cell>
          <cell r="G2625" t="str">
            <v>Other</v>
          </cell>
          <cell r="H2625">
            <v>8</v>
          </cell>
          <cell r="I2625" t="str">
            <v>7630</v>
          </cell>
          <cell r="J2625" t="str">
            <v>San Antonio State Hospital</v>
          </cell>
        </row>
        <row r="2626">
          <cell r="A2626" t="str">
            <v>08-030-SAH</v>
          </cell>
          <cell r="B2626" t="str">
            <v>DSHS</v>
          </cell>
          <cell r="C2626" t="str">
            <v>Ext. Door &amp; Window Repairs &amp; Replace</v>
          </cell>
          <cell r="D2626">
            <v>0</v>
          </cell>
          <cell r="E2626">
            <v>0</v>
          </cell>
          <cell r="F2626">
            <v>0</v>
          </cell>
          <cell r="G2626" t="str">
            <v>Contingency</v>
          </cell>
          <cell r="H2626">
            <v>9</v>
          </cell>
          <cell r="I2626" t="str">
            <v>7630</v>
          </cell>
          <cell r="J2626" t="str">
            <v>San Antonio State Hospital</v>
          </cell>
        </row>
        <row r="2627">
          <cell r="A2627" t="str">
            <v>08-028-SAH</v>
          </cell>
          <cell r="B2627" t="str">
            <v>DSHS</v>
          </cell>
          <cell r="C2627" t="str">
            <v>Abandon Steam Distro. Tunnels</v>
          </cell>
          <cell r="D2627">
            <v>336302.03</v>
          </cell>
          <cell r="E2627">
            <v>336302.03</v>
          </cell>
          <cell r="F2627">
            <v>336302.03</v>
          </cell>
          <cell r="G2627" t="str">
            <v>Construction</v>
          </cell>
          <cell r="H2627">
            <v>1</v>
          </cell>
          <cell r="I2627" t="str">
            <v>7212</v>
          </cell>
          <cell r="J2627" t="str">
            <v>San Antonio State Hospital</v>
          </cell>
        </row>
        <row r="2628">
          <cell r="A2628" t="str">
            <v>08-028-SAH</v>
          </cell>
          <cell r="B2628" t="str">
            <v>DSHS</v>
          </cell>
          <cell r="C2628" t="str">
            <v>Abandon Steam Distro. Tunnels</v>
          </cell>
          <cell r="D2628">
            <v>29609.79</v>
          </cell>
          <cell r="E2628">
            <v>29609.79</v>
          </cell>
          <cell r="F2628">
            <v>29609.79</v>
          </cell>
          <cell r="G2628" t="str">
            <v>Agency Admin.</v>
          </cell>
          <cell r="H2628">
            <v>6</v>
          </cell>
          <cell r="I2628" t="str">
            <v>7212</v>
          </cell>
          <cell r="J2628" t="str">
            <v>San Antonio State Hospital</v>
          </cell>
        </row>
        <row r="2629">
          <cell r="A2629" t="str">
            <v>08-028-SAH</v>
          </cell>
          <cell r="B2629" t="str">
            <v>DSHS</v>
          </cell>
          <cell r="C2629" t="str">
            <v>Abandon Steam Distro. Tunnels</v>
          </cell>
          <cell r="D2629">
            <v>0</v>
          </cell>
          <cell r="E2629">
            <v>0</v>
          </cell>
          <cell r="F2629">
            <v>0</v>
          </cell>
          <cell r="G2629" t="str">
            <v>Contingency</v>
          </cell>
          <cell r="H2629">
            <v>9</v>
          </cell>
          <cell r="I2629" t="str">
            <v>7212</v>
          </cell>
          <cell r="J2629" t="str">
            <v>San Antonio State Hospital</v>
          </cell>
        </row>
        <row r="2630">
          <cell r="A2630" t="str">
            <v>08-028-SAH</v>
          </cell>
          <cell r="B2630" t="str">
            <v>DSHS</v>
          </cell>
          <cell r="C2630" t="str">
            <v>Abandon Steam Distro. Tunnels</v>
          </cell>
          <cell r="D2630">
            <v>0</v>
          </cell>
          <cell r="E2630">
            <v>0</v>
          </cell>
          <cell r="F2630">
            <v>0</v>
          </cell>
          <cell r="G2630" t="str">
            <v>Construction</v>
          </cell>
          <cell r="H2630">
            <v>1</v>
          </cell>
          <cell r="I2630" t="str">
            <v>7630</v>
          </cell>
          <cell r="J2630" t="str">
            <v>San Antonio State Hospital</v>
          </cell>
        </row>
        <row r="2631">
          <cell r="A2631" t="str">
            <v>08-028-SAH</v>
          </cell>
          <cell r="B2631" t="str">
            <v>DSHS</v>
          </cell>
          <cell r="C2631" t="str">
            <v>Abandon Steam Distro. Tunnels</v>
          </cell>
          <cell r="D2631">
            <v>12136</v>
          </cell>
          <cell r="E2631">
            <v>12136</v>
          </cell>
          <cell r="F2631">
            <v>12136</v>
          </cell>
          <cell r="G2631" t="str">
            <v>Arch. &amp; Eng.</v>
          </cell>
          <cell r="H2631">
            <v>2</v>
          </cell>
          <cell r="I2631" t="str">
            <v>7630</v>
          </cell>
          <cell r="J2631" t="str">
            <v>San Antonio State Hospital</v>
          </cell>
        </row>
        <row r="2632">
          <cell r="A2632" t="str">
            <v>08-028-SAH</v>
          </cell>
          <cell r="B2632" t="str">
            <v>DSHS</v>
          </cell>
          <cell r="C2632" t="str">
            <v>Abandon Steam Distro. Tunnels</v>
          </cell>
          <cell r="D2632">
            <v>0</v>
          </cell>
          <cell r="E2632">
            <v>0</v>
          </cell>
          <cell r="F2632">
            <v>0</v>
          </cell>
          <cell r="G2632" t="str">
            <v>Site Survey</v>
          </cell>
          <cell r="H2632">
            <v>3</v>
          </cell>
          <cell r="I2632" t="str">
            <v>7630</v>
          </cell>
          <cell r="J2632" t="str">
            <v>San Antonio State Hospital</v>
          </cell>
        </row>
        <row r="2633">
          <cell r="A2633" t="str">
            <v>08-028-SAH</v>
          </cell>
          <cell r="B2633" t="str">
            <v>DSHS</v>
          </cell>
          <cell r="C2633" t="str">
            <v>Abandon Steam Distro. Tunnels</v>
          </cell>
          <cell r="D2633">
            <v>1803.41</v>
          </cell>
          <cell r="E2633">
            <v>1803.41</v>
          </cell>
          <cell r="F2633">
            <v>1803.41</v>
          </cell>
          <cell r="G2633" t="str">
            <v>Legal</v>
          </cell>
          <cell r="H2633">
            <v>5</v>
          </cell>
          <cell r="I2633" t="str">
            <v>7630</v>
          </cell>
          <cell r="J2633" t="str">
            <v>San Antonio State Hospital</v>
          </cell>
        </row>
        <row r="2634">
          <cell r="A2634" t="str">
            <v>08-028-SAH</v>
          </cell>
          <cell r="B2634" t="str">
            <v>DSHS</v>
          </cell>
          <cell r="C2634" t="str">
            <v>Abandon Steam Distro. Tunnels</v>
          </cell>
          <cell r="D2634">
            <v>0</v>
          </cell>
          <cell r="E2634">
            <v>0</v>
          </cell>
          <cell r="F2634">
            <v>0</v>
          </cell>
          <cell r="G2634" t="str">
            <v>Agency Admin.</v>
          </cell>
          <cell r="H2634">
            <v>6</v>
          </cell>
          <cell r="I2634" t="str">
            <v>7630</v>
          </cell>
          <cell r="J2634" t="str">
            <v>San Antonio State Hospital</v>
          </cell>
        </row>
        <row r="2635">
          <cell r="A2635" t="str">
            <v>08-028-SAH</v>
          </cell>
          <cell r="B2635" t="str">
            <v>DSHS</v>
          </cell>
          <cell r="C2635" t="str">
            <v>Abandon Steam Distro. Tunnels</v>
          </cell>
          <cell r="D2635">
            <v>27021</v>
          </cell>
          <cell r="E2635">
            <v>27021</v>
          </cell>
          <cell r="F2635">
            <v>27021</v>
          </cell>
          <cell r="G2635" t="str">
            <v>Other</v>
          </cell>
          <cell r="H2635">
            <v>8</v>
          </cell>
          <cell r="I2635" t="str">
            <v>7630</v>
          </cell>
          <cell r="J2635" t="str">
            <v>San Antonio State Hospital</v>
          </cell>
        </row>
        <row r="2636">
          <cell r="A2636" t="str">
            <v>08-028-SAH</v>
          </cell>
          <cell r="B2636" t="str">
            <v>DSHS</v>
          </cell>
          <cell r="C2636" t="str">
            <v>Abandon Steam Distro. Tunnels</v>
          </cell>
          <cell r="D2636">
            <v>0</v>
          </cell>
          <cell r="E2636">
            <v>0</v>
          </cell>
          <cell r="F2636">
            <v>0</v>
          </cell>
          <cell r="G2636" t="str">
            <v>Contingency</v>
          </cell>
          <cell r="H2636">
            <v>9</v>
          </cell>
          <cell r="I2636" t="str">
            <v>7630</v>
          </cell>
          <cell r="J2636" t="str">
            <v>San Antonio State Hospital</v>
          </cell>
        </row>
        <row r="2637">
          <cell r="A2637" t="str">
            <v>08-027-SAH</v>
          </cell>
          <cell r="B2637" t="str">
            <v>DSHS</v>
          </cell>
          <cell r="C2637" t="str">
            <v>Replace HVAC AH Units Multi. Bldgs.</v>
          </cell>
          <cell r="D2637">
            <v>310333</v>
          </cell>
          <cell r="E2637">
            <v>310333</v>
          </cell>
          <cell r="F2637">
            <v>310333</v>
          </cell>
          <cell r="G2637" t="str">
            <v>Construction</v>
          </cell>
          <cell r="H2637">
            <v>1</v>
          </cell>
          <cell r="I2637" t="str">
            <v>7212</v>
          </cell>
          <cell r="J2637" t="str">
            <v>San Antonio State Hospital</v>
          </cell>
        </row>
        <row r="2638">
          <cell r="A2638" t="str">
            <v>08-027-SAH</v>
          </cell>
          <cell r="B2638" t="str">
            <v>DSHS</v>
          </cell>
          <cell r="C2638" t="str">
            <v>Replace HVAC AH Units Multi. Bldgs.</v>
          </cell>
          <cell r="D2638">
            <v>27918.48</v>
          </cell>
          <cell r="E2638">
            <v>27918.48</v>
          </cell>
          <cell r="F2638">
            <v>27918.48</v>
          </cell>
          <cell r="G2638" t="str">
            <v>Agency Admin.</v>
          </cell>
          <cell r="H2638">
            <v>6</v>
          </cell>
          <cell r="I2638" t="str">
            <v>7212</v>
          </cell>
          <cell r="J2638" t="str">
            <v>San Antonio State Hospital</v>
          </cell>
        </row>
        <row r="2639">
          <cell r="A2639" t="str">
            <v>08-027-SAH</v>
          </cell>
          <cell r="B2639" t="str">
            <v>DSHS</v>
          </cell>
          <cell r="C2639" t="str">
            <v>Replace HVAC AH Units Multi. Bldgs.</v>
          </cell>
          <cell r="D2639">
            <v>0</v>
          </cell>
          <cell r="E2639">
            <v>0</v>
          </cell>
          <cell r="F2639">
            <v>0</v>
          </cell>
          <cell r="G2639" t="str">
            <v>Contingency</v>
          </cell>
          <cell r="H2639">
            <v>9</v>
          </cell>
          <cell r="I2639" t="str">
            <v>7212</v>
          </cell>
          <cell r="J2639" t="str">
            <v>San Antonio State Hospital</v>
          </cell>
        </row>
        <row r="2640">
          <cell r="A2640" t="str">
            <v>08-027-SAH</v>
          </cell>
          <cell r="B2640" t="str">
            <v>DSHS</v>
          </cell>
          <cell r="C2640" t="str">
            <v>Replace HVAC AH Units Multi. Bldgs.</v>
          </cell>
          <cell r="D2640">
            <v>0</v>
          </cell>
          <cell r="E2640">
            <v>0</v>
          </cell>
          <cell r="F2640">
            <v>0</v>
          </cell>
          <cell r="G2640" t="str">
            <v>Construction</v>
          </cell>
          <cell r="H2640">
            <v>1</v>
          </cell>
          <cell r="I2640" t="str">
            <v>7630</v>
          </cell>
          <cell r="J2640" t="str">
            <v>San Antonio State Hospital</v>
          </cell>
        </row>
        <row r="2641">
          <cell r="A2641" t="str">
            <v>08-027-SAH</v>
          </cell>
          <cell r="B2641" t="str">
            <v>DSHS</v>
          </cell>
          <cell r="C2641" t="str">
            <v>Replace HVAC AH Units Multi. Bldgs.</v>
          </cell>
          <cell r="D2641">
            <v>34601</v>
          </cell>
          <cell r="E2641">
            <v>34601</v>
          </cell>
          <cell r="F2641">
            <v>34601</v>
          </cell>
          <cell r="G2641" t="str">
            <v>Arch. &amp; Eng.</v>
          </cell>
          <cell r="H2641">
            <v>2</v>
          </cell>
          <cell r="I2641" t="str">
            <v>7630</v>
          </cell>
          <cell r="J2641" t="str">
            <v>San Antonio State Hospital</v>
          </cell>
        </row>
        <row r="2642">
          <cell r="A2642" t="str">
            <v>08-027-SAH</v>
          </cell>
          <cell r="B2642" t="str">
            <v>DSHS</v>
          </cell>
          <cell r="C2642" t="str">
            <v>Replace HVAC AH Units Multi. Bldgs.</v>
          </cell>
          <cell r="D2642">
            <v>0</v>
          </cell>
          <cell r="E2642">
            <v>0</v>
          </cell>
          <cell r="F2642">
            <v>0</v>
          </cell>
          <cell r="G2642" t="str">
            <v>Site Survey</v>
          </cell>
          <cell r="H2642">
            <v>3</v>
          </cell>
          <cell r="I2642" t="str">
            <v>7630</v>
          </cell>
          <cell r="J2642" t="str">
            <v>San Antonio State Hospital</v>
          </cell>
        </row>
        <row r="2643">
          <cell r="A2643" t="str">
            <v>08-027-SAH</v>
          </cell>
          <cell r="B2643" t="str">
            <v>DSHS</v>
          </cell>
          <cell r="C2643" t="str">
            <v>Replace HVAC AH Units Multi. Bldgs.</v>
          </cell>
          <cell r="D2643">
            <v>1670.64</v>
          </cell>
          <cell r="E2643">
            <v>1670.64</v>
          </cell>
          <cell r="F2643">
            <v>1670.64</v>
          </cell>
          <cell r="G2643" t="str">
            <v>Legal</v>
          </cell>
          <cell r="H2643">
            <v>5</v>
          </cell>
          <cell r="I2643" t="str">
            <v>7630</v>
          </cell>
          <cell r="J2643" t="str">
            <v>San Antonio State Hospital</v>
          </cell>
        </row>
        <row r="2644">
          <cell r="A2644" t="str">
            <v>08-027-SAH</v>
          </cell>
          <cell r="B2644" t="str">
            <v>DSHS</v>
          </cell>
          <cell r="C2644" t="str">
            <v>Replace HVAC AH Units Multi. Bldgs.</v>
          </cell>
          <cell r="D2644">
            <v>0</v>
          </cell>
          <cell r="E2644">
            <v>0</v>
          </cell>
          <cell r="F2644">
            <v>0</v>
          </cell>
          <cell r="G2644" t="str">
            <v>Agency Admin.</v>
          </cell>
          <cell r="H2644">
            <v>6</v>
          </cell>
          <cell r="I2644" t="str">
            <v>7630</v>
          </cell>
          <cell r="J2644" t="str">
            <v>San Antonio State Hospital</v>
          </cell>
        </row>
        <row r="2645">
          <cell r="A2645" t="str">
            <v>08-027-SAH</v>
          </cell>
          <cell r="B2645" t="str">
            <v>DSHS</v>
          </cell>
          <cell r="C2645" t="str">
            <v>Replace HVAC AH Units Multi. Bldgs.</v>
          </cell>
          <cell r="D2645">
            <v>0</v>
          </cell>
          <cell r="E2645">
            <v>0</v>
          </cell>
          <cell r="F2645">
            <v>0</v>
          </cell>
          <cell r="G2645" t="str">
            <v>Other</v>
          </cell>
          <cell r="H2645">
            <v>8</v>
          </cell>
          <cell r="I2645" t="str">
            <v>7630</v>
          </cell>
          <cell r="J2645" t="str">
            <v>San Antonio State Hospital</v>
          </cell>
        </row>
        <row r="2646">
          <cell r="A2646" t="str">
            <v>08-027-SAH</v>
          </cell>
          <cell r="B2646" t="str">
            <v>DSHS</v>
          </cell>
          <cell r="C2646" t="str">
            <v>Replace HVAC AH Units Multi. Bldgs.</v>
          </cell>
          <cell r="D2646">
            <v>0</v>
          </cell>
          <cell r="E2646">
            <v>0</v>
          </cell>
          <cell r="F2646">
            <v>0</v>
          </cell>
          <cell r="G2646" t="str">
            <v>Contingency</v>
          </cell>
          <cell r="H2646">
            <v>9</v>
          </cell>
          <cell r="I2646" t="str">
            <v>7630</v>
          </cell>
          <cell r="J2646" t="str">
            <v>San Antonio State Hospital</v>
          </cell>
        </row>
        <row r="2647">
          <cell r="A2647" t="str">
            <v>08-026-SAH</v>
          </cell>
          <cell r="B2647" t="str">
            <v>DSHS</v>
          </cell>
          <cell r="C2647" t="str">
            <v>San Antonio State Hospital</v>
          </cell>
          <cell r="D2647">
            <v>9700</v>
          </cell>
          <cell r="E2647">
            <v>9700</v>
          </cell>
          <cell r="F2647">
            <v>9700</v>
          </cell>
          <cell r="G2647" t="str">
            <v>Construction</v>
          </cell>
          <cell r="H2647">
            <v>1</v>
          </cell>
          <cell r="I2647" t="str">
            <v>7212</v>
          </cell>
          <cell r="J2647" t="str">
            <v>San Antonio State Hospital</v>
          </cell>
        </row>
        <row r="2648">
          <cell r="A2648" t="str">
            <v>08-026-SAH</v>
          </cell>
          <cell r="B2648" t="str">
            <v>DSHS</v>
          </cell>
          <cell r="C2648" t="str">
            <v>San Antonio State Hospital</v>
          </cell>
          <cell r="D2648">
            <v>87300</v>
          </cell>
          <cell r="E2648">
            <v>87300</v>
          </cell>
          <cell r="F2648">
            <v>87300</v>
          </cell>
          <cell r="G2648" t="str">
            <v>Construction</v>
          </cell>
          <cell r="H2648">
            <v>1</v>
          </cell>
          <cell r="I2648" t="str">
            <v>7630</v>
          </cell>
          <cell r="J2648" t="str">
            <v>San Antonio State Hospital</v>
          </cell>
        </row>
        <row r="2649">
          <cell r="A2649" t="str">
            <v>08-026-SAH</v>
          </cell>
          <cell r="B2649" t="str">
            <v>DSHS</v>
          </cell>
          <cell r="C2649" t="str">
            <v>San Antonio State Hospital</v>
          </cell>
          <cell r="D2649">
            <v>18743</v>
          </cell>
          <cell r="E2649">
            <v>18743</v>
          </cell>
          <cell r="F2649">
            <v>18743</v>
          </cell>
          <cell r="G2649" t="str">
            <v>Arch. &amp; Eng.</v>
          </cell>
          <cell r="H2649">
            <v>2</v>
          </cell>
          <cell r="I2649" t="str">
            <v>7630</v>
          </cell>
          <cell r="J2649" t="str">
            <v>San Antonio State Hospital</v>
          </cell>
        </row>
        <row r="2650">
          <cell r="A2650" t="str">
            <v>08-026-SAH</v>
          </cell>
          <cell r="B2650" t="str">
            <v>DSHS</v>
          </cell>
          <cell r="C2650" t="str">
            <v>San Antonio State Hospital</v>
          </cell>
          <cell r="D2650">
            <v>5672</v>
          </cell>
          <cell r="E2650">
            <v>5672</v>
          </cell>
          <cell r="F2650">
            <v>5672</v>
          </cell>
          <cell r="G2650" t="str">
            <v>Site Survey</v>
          </cell>
          <cell r="H2650">
            <v>3</v>
          </cell>
          <cell r="I2650" t="str">
            <v>7630</v>
          </cell>
          <cell r="J2650" t="str">
            <v>San Antonio State Hospital</v>
          </cell>
        </row>
        <row r="2651">
          <cell r="A2651" t="str">
            <v>08-026-SAH</v>
          </cell>
          <cell r="B2651" t="str">
            <v>DSHS</v>
          </cell>
          <cell r="C2651" t="str">
            <v>San Antonio State Hospital</v>
          </cell>
          <cell r="D2651">
            <v>1609.5</v>
          </cell>
          <cell r="E2651">
            <v>1609.5</v>
          </cell>
          <cell r="F2651">
            <v>1609.5</v>
          </cell>
          <cell r="G2651" t="str">
            <v>Legal</v>
          </cell>
          <cell r="H2651">
            <v>5</v>
          </cell>
          <cell r="I2651" t="str">
            <v>7630</v>
          </cell>
          <cell r="J2651" t="str">
            <v>San Antonio State Hospital</v>
          </cell>
        </row>
        <row r="2652">
          <cell r="A2652" t="str">
            <v>08-026-SAH</v>
          </cell>
          <cell r="B2652" t="str">
            <v>DSHS</v>
          </cell>
          <cell r="C2652" t="str">
            <v>San Antonio State Hospital</v>
          </cell>
          <cell r="D2652">
            <v>0</v>
          </cell>
          <cell r="E2652">
            <v>0</v>
          </cell>
          <cell r="F2652">
            <v>0</v>
          </cell>
          <cell r="G2652" t="str">
            <v>Agency Admin.</v>
          </cell>
          <cell r="H2652">
            <v>6</v>
          </cell>
          <cell r="I2652" t="str">
            <v>7630</v>
          </cell>
          <cell r="J2652" t="str">
            <v>San Antonio State Hospital</v>
          </cell>
        </row>
        <row r="2653">
          <cell r="A2653" t="str">
            <v>08-026-SAH</v>
          </cell>
          <cell r="B2653" t="str">
            <v>DSHS</v>
          </cell>
          <cell r="C2653" t="str">
            <v>San Antonio State Hospital</v>
          </cell>
          <cell r="D2653">
            <v>0</v>
          </cell>
          <cell r="E2653">
            <v>0</v>
          </cell>
          <cell r="F2653">
            <v>0</v>
          </cell>
          <cell r="G2653" t="str">
            <v>Other</v>
          </cell>
          <cell r="H2653">
            <v>8</v>
          </cell>
          <cell r="I2653" t="str">
            <v>7630</v>
          </cell>
          <cell r="J2653" t="str">
            <v>San Antonio State Hospital</v>
          </cell>
        </row>
        <row r="2654">
          <cell r="A2654" t="str">
            <v>08-026-SAH</v>
          </cell>
          <cell r="B2654" t="str">
            <v>DSHS</v>
          </cell>
          <cell r="C2654" t="str">
            <v>San Antonio State Hospital</v>
          </cell>
          <cell r="D2654">
            <v>0</v>
          </cell>
          <cell r="E2654">
            <v>0</v>
          </cell>
          <cell r="F2654">
            <v>0</v>
          </cell>
          <cell r="G2654" t="str">
            <v>Contingency</v>
          </cell>
          <cell r="H2654">
            <v>9</v>
          </cell>
          <cell r="I2654" t="str">
            <v>7630</v>
          </cell>
          <cell r="J2654" t="str">
            <v>San Antonio State Hospital</v>
          </cell>
        </row>
        <row r="2655">
          <cell r="A2655" t="str">
            <v>08-025-RSH</v>
          </cell>
          <cell r="B2655" t="str">
            <v>DSHS</v>
          </cell>
          <cell r="C2655" t="str">
            <v>Roof Repair/Replace/Multi Bldgs.</v>
          </cell>
          <cell r="D2655">
            <v>26415</v>
          </cell>
          <cell r="E2655">
            <v>26415</v>
          </cell>
          <cell r="F2655">
            <v>26415</v>
          </cell>
          <cell r="G2655" t="str">
            <v>Construction</v>
          </cell>
          <cell r="H2655">
            <v>1</v>
          </cell>
          <cell r="I2655" t="str">
            <v>7212</v>
          </cell>
          <cell r="J2655" t="str">
            <v>Rusk State Hospital</v>
          </cell>
        </row>
        <row r="2656">
          <cell r="A2656" t="str">
            <v>08-025-RSH</v>
          </cell>
          <cell r="B2656" t="str">
            <v>DSHS</v>
          </cell>
          <cell r="C2656" t="str">
            <v>Roof Repair/Replace/Multi Bldgs.</v>
          </cell>
          <cell r="D2656">
            <v>7038.57</v>
          </cell>
          <cell r="E2656">
            <v>7038.57</v>
          </cell>
          <cell r="F2656">
            <v>7038.57</v>
          </cell>
          <cell r="G2656" t="str">
            <v>Arch. &amp; Eng.</v>
          </cell>
          <cell r="H2656">
            <v>2</v>
          </cell>
          <cell r="I2656" t="str">
            <v>7619</v>
          </cell>
          <cell r="J2656" t="str">
            <v>Rusk State Hospital</v>
          </cell>
        </row>
        <row r="2657">
          <cell r="A2657" t="str">
            <v>08-025-RSH</v>
          </cell>
          <cell r="B2657" t="str">
            <v>DSHS</v>
          </cell>
          <cell r="C2657" t="str">
            <v>Roof Repair/Replace/Multi Bldgs.</v>
          </cell>
          <cell r="D2657">
            <v>0</v>
          </cell>
          <cell r="E2657">
            <v>0</v>
          </cell>
          <cell r="F2657">
            <v>0</v>
          </cell>
          <cell r="G2657" t="str">
            <v>Other</v>
          </cell>
          <cell r="H2657">
            <v>8</v>
          </cell>
          <cell r="I2657" t="str">
            <v>7619</v>
          </cell>
          <cell r="J2657" t="str">
            <v>Rusk State Hospital</v>
          </cell>
        </row>
        <row r="2658">
          <cell r="A2658" t="str">
            <v>08-025-RSH</v>
          </cell>
          <cell r="B2658" t="str">
            <v>DSHS</v>
          </cell>
          <cell r="C2658" t="str">
            <v>Roof Repair/Replace/Multi Bldgs.</v>
          </cell>
          <cell r="D2658">
            <v>501885</v>
          </cell>
          <cell r="E2658">
            <v>501885</v>
          </cell>
          <cell r="F2658">
            <v>501885</v>
          </cell>
          <cell r="G2658" t="str">
            <v>Construction</v>
          </cell>
          <cell r="H2658">
            <v>1</v>
          </cell>
          <cell r="I2658" t="str">
            <v>7630</v>
          </cell>
          <cell r="J2658" t="str">
            <v>Rusk State Hospital</v>
          </cell>
        </row>
        <row r="2659">
          <cell r="A2659" t="str">
            <v>08-025-RSH</v>
          </cell>
          <cell r="B2659" t="str">
            <v>DSHS</v>
          </cell>
          <cell r="C2659" t="str">
            <v>Roof Repair/Replace/Multi Bldgs.</v>
          </cell>
          <cell r="D2659">
            <v>40950.43</v>
          </cell>
          <cell r="E2659">
            <v>40950.43</v>
          </cell>
          <cell r="F2659">
            <v>40950.43</v>
          </cell>
          <cell r="G2659" t="str">
            <v>Arch. &amp; Eng.</v>
          </cell>
          <cell r="H2659">
            <v>2</v>
          </cell>
          <cell r="I2659" t="str">
            <v>7630</v>
          </cell>
          <cell r="J2659" t="str">
            <v>Rusk State Hospital</v>
          </cell>
        </row>
        <row r="2660">
          <cell r="A2660" t="str">
            <v>08-025-RSH</v>
          </cell>
          <cell r="B2660" t="str">
            <v>DSHS</v>
          </cell>
          <cell r="C2660" t="str">
            <v>Roof Repair/Replace/Multi Bldgs.</v>
          </cell>
          <cell r="D2660">
            <v>0</v>
          </cell>
          <cell r="E2660">
            <v>0</v>
          </cell>
          <cell r="F2660">
            <v>0</v>
          </cell>
          <cell r="G2660" t="str">
            <v>Testing</v>
          </cell>
          <cell r="H2660">
            <v>4</v>
          </cell>
          <cell r="I2660" t="str">
            <v>7630</v>
          </cell>
          <cell r="J2660" t="str">
            <v>Rusk State Hospital</v>
          </cell>
        </row>
        <row r="2661">
          <cell r="A2661" t="str">
            <v>08-025-RSH</v>
          </cell>
          <cell r="B2661" t="str">
            <v>DSHS</v>
          </cell>
          <cell r="C2661" t="str">
            <v>Roof Repair/Replace/Multi Bldgs.</v>
          </cell>
          <cell r="D2661">
            <v>1285.58</v>
          </cell>
          <cell r="E2661">
            <v>1285.58</v>
          </cell>
          <cell r="F2661">
            <v>1285.58</v>
          </cell>
          <cell r="G2661" t="str">
            <v>Legal</v>
          </cell>
          <cell r="H2661">
            <v>5</v>
          </cell>
          <cell r="I2661" t="str">
            <v>7630</v>
          </cell>
          <cell r="J2661" t="str">
            <v>Rusk State Hospital</v>
          </cell>
        </row>
        <row r="2662">
          <cell r="A2662" t="str">
            <v>08-025-RSH</v>
          </cell>
          <cell r="B2662" t="str">
            <v>DSHS</v>
          </cell>
          <cell r="C2662" t="str">
            <v>Roof Repair/Replace/Multi Bldgs.</v>
          </cell>
          <cell r="D2662">
            <v>0</v>
          </cell>
          <cell r="E2662">
            <v>0</v>
          </cell>
          <cell r="F2662">
            <v>0</v>
          </cell>
          <cell r="G2662" t="str">
            <v>Agency Admin.</v>
          </cell>
          <cell r="H2662">
            <v>6</v>
          </cell>
          <cell r="I2662" t="str">
            <v>7630</v>
          </cell>
          <cell r="J2662" t="str">
            <v>Rusk State Hospital</v>
          </cell>
        </row>
        <row r="2663">
          <cell r="A2663" t="str">
            <v>08-025-RSH</v>
          </cell>
          <cell r="B2663" t="str">
            <v>DSHS</v>
          </cell>
          <cell r="C2663" t="str">
            <v>Roof Repair/Replace/Multi Bldgs.</v>
          </cell>
          <cell r="D2663">
            <v>7311</v>
          </cell>
          <cell r="E2663">
            <v>7311</v>
          </cell>
          <cell r="F2663">
            <v>7311</v>
          </cell>
          <cell r="G2663" t="str">
            <v>Other</v>
          </cell>
          <cell r="H2663">
            <v>8</v>
          </cell>
          <cell r="I2663" t="str">
            <v>7630</v>
          </cell>
          <cell r="J2663" t="str">
            <v>Rusk State Hospital</v>
          </cell>
        </row>
        <row r="2664">
          <cell r="A2664" t="str">
            <v>08-025-RSH</v>
          </cell>
          <cell r="B2664" t="str">
            <v>DSHS</v>
          </cell>
          <cell r="C2664" t="str">
            <v>Roof Repair/Replace/Multi Bldgs.</v>
          </cell>
          <cell r="D2664">
            <v>0</v>
          </cell>
          <cell r="E2664">
            <v>0</v>
          </cell>
          <cell r="F2664">
            <v>0</v>
          </cell>
          <cell r="G2664" t="str">
            <v>Contingency</v>
          </cell>
          <cell r="H2664">
            <v>9</v>
          </cell>
          <cell r="I2664" t="str">
            <v>7630</v>
          </cell>
          <cell r="J2664" t="str">
            <v>Rusk State Hospital</v>
          </cell>
        </row>
        <row r="2665">
          <cell r="A2665" t="str">
            <v>08-024-RSH</v>
          </cell>
          <cell r="B2665" t="str">
            <v>DSHS</v>
          </cell>
          <cell r="C2665" t="str">
            <v>Replace Freezer/Cooler Refrig Systems</v>
          </cell>
          <cell r="D2665">
            <v>453995.09</v>
          </cell>
          <cell r="E2665">
            <v>453995.09</v>
          </cell>
          <cell r="F2665">
            <v>453995.09</v>
          </cell>
          <cell r="G2665" t="str">
            <v>Construction</v>
          </cell>
          <cell r="H2665">
            <v>1</v>
          </cell>
          <cell r="I2665" t="str">
            <v>7212</v>
          </cell>
          <cell r="J2665" t="str">
            <v>Rusk State Hospital</v>
          </cell>
        </row>
        <row r="2666">
          <cell r="A2666" t="str">
            <v>08-024-RSH</v>
          </cell>
          <cell r="B2666" t="str">
            <v>DSHS</v>
          </cell>
          <cell r="C2666" t="str">
            <v>Replace Freezer/Cooler Refrig Systems</v>
          </cell>
          <cell r="D2666">
            <v>0</v>
          </cell>
          <cell r="E2666">
            <v>0</v>
          </cell>
          <cell r="F2666">
            <v>0</v>
          </cell>
          <cell r="G2666" t="str">
            <v>Agency Admin.</v>
          </cell>
          <cell r="H2666">
            <v>6</v>
          </cell>
          <cell r="I2666" t="str">
            <v>7212</v>
          </cell>
          <cell r="J2666" t="str">
            <v>Rusk State Hospital</v>
          </cell>
        </row>
        <row r="2667">
          <cell r="A2667" t="str">
            <v>08-024-RSH</v>
          </cell>
          <cell r="B2667" t="str">
            <v>DSHS</v>
          </cell>
          <cell r="C2667" t="str">
            <v>Replace Freezer/Cooler Refrig Systems</v>
          </cell>
          <cell r="D2667">
            <v>0</v>
          </cell>
          <cell r="E2667">
            <v>0</v>
          </cell>
          <cell r="F2667">
            <v>0</v>
          </cell>
          <cell r="G2667" t="str">
            <v>Contingency</v>
          </cell>
          <cell r="H2667">
            <v>9</v>
          </cell>
          <cell r="I2667" t="str">
            <v>7212</v>
          </cell>
          <cell r="J2667" t="str">
            <v>Rusk State Hospital</v>
          </cell>
        </row>
        <row r="2668">
          <cell r="A2668" t="str">
            <v>08-024-RSH</v>
          </cell>
          <cell r="B2668" t="str">
            <v>DSHS</v>
          </cell>
          <cell r="C2668" t="str">
            <v>Replace Freezer/Cooler Refrig Systems</v>
          </cell>
          <cell r="D2668">
            <v>83489.87</v>
          </cell>
          <cell r="E2668">
            <v>83489.87</v>
          </cell>
          <cell r="F2668">
            <v>83489.87</v>
          </cell>
          <cell r="G2668" t="str">
            <v>Construction</v>
          </cell>
          <cell r="H2668">
            <v>1</v>
          </cell>
          <cell r="I2668" t="str">
            <v>7630</v>
          </cell>
          <cell r="J2668" t="str">
            <v>Rusk State Hospital</v>
          </cell>
        </row>
        <row r="2669">
          <cell r="A2669" t="str">
            <v>08-024-RSH</v>
          </cell>
          <cell r="B2669" t="str">
            <v>DSHS</v>
          </cell>
          <cell r="C2669" t="str">
            <v>Replace Freezer/Cooler Refrig Systems</v>
          </cell>
          <cell r="D2669">
            <v>36917</v>
          </cell>
          <cell r="E2669">
            <v>36917</v>
          </cell>
          <cell r="F2669">
            <v>36917</v>
          </cell>
          <cell r="G2669" t="str">
            <v>Arch. &amp; Eng.</v>
          </cell>
          <cell r="H2669">
            <v>2</v>
          </cell>
          <cell r="I2669" t="str">
            <v>7630</v>
          </cell>
          <cell r="J2669" t="str">
            <v>Rusk State Hospital</v>
          </cell>
        </row>
        <row r="2670">
          <cell r="A2670" t="str">
            <v>08-024-RSH</v>
          </cell>
          <cell r="B2670" t="str">
            <v>DSHS</v>
          </cell>
          <cell r="C2670" t="str">
            <v>Replace Freezer/Cooler Refrig Systems</v>
          </cell>
          <cell r="D2670">
            <v>2595</v>
          </cell>
          <cell r="E2670">
            <v>2595</v>
          </cell>
          <cell r="F2670">
            <v>2595</v>
          </cell>
          <cell r="G2670" t="str">
            <v>Testing</v>
          </cell>
          <cell r="H2670">
            <v>4</v>
          </cell>
          <cell r="I2670" t="str">
            <v>7630</v>
          </cell>
          <cell r="J2670" t="str">
            <v>Rusk State Hospital</v>
          </cell>
        </row>
        <row r="2671">
          <cell r="A2671" t="str">
            <v>08-024-RSH</v>
          </cell>
          <cell r="B2671" t="str">
            <v>DSHS</v>
          </cell>
          <cell r="C2671" t="str">
            <v>Replace Freezer/Cooler Refrig Systems</v>
          </cell>
          <cell r="D2671">
            <v>2767.2</v>
          </cell>
          <cell r="E2671">
            <v>2767.2</v>
          </cell>
          <cell r="F2671">
            <v>2767.2</v>
          </cell>
          <cell r="G2671" t="str">
            <v>Legal</v>
          </cell>
          <cell r="H2671">
            <v>5</v>
          </cell>
          <cell r="I2671" t="str">
            <v>7630</v>
          </cell>
          <cell r="J2671" t="str">
            <v>Rusk State Hospital</v>
          </cell>
        </row>
        <row r="2672">
          <cell r="A2672" t="str">
            <v>08-024-RSH</v>
          </cell>
          <cell r="B2672" t="str">
            <v>DSHS</v>
          </cell>
          <cell r="C2672" t="str">
            <v>Replace Freezer/Cooler Refrig Systems</v>
          </cell>
          <cell r="D2672">
            <v>0</v>
          </cell>
          <cell r="E2672">
            <v>0</v>
          </cell>
          <cell r="F2672">
            <v>0</v>
          </cell>
          <cell r="G2672" t="str">
            <v>Agency Admin.</v>
          </cell>
          <cell r="H2672">
            <v>6</v>
          </cell>
          <cell r="I2672" t="str">
            <v>7630</v>
          </cell>
          <cell r="J2672" t="str">
            <v>Rusk State Hospital</v>
          </cell>
        </row>
        <row r="2673">
          <cell r="A2673" t="str">
            <v>08-024-RSH</v>
          </cell>
          <cell r="B2673" t="str">
            <v>DSHS</v>
          </cell>
          <cell r="C2673" t="str">
            <v>Replace Freezer/Cooler Refrig Systems</v>
          </cell>
          <cell r="D2673">
            <v>0</v>
          </cell>
          <cell r="E2673">
            <v>0</v>
          </cell>
          <cell r="F2673">
            <v>0</v>
          </cell>
          <cell r="G2673" t="str">
            <v>Other</v>
          </cell>
          <cell r="H2673">
            <v>8</v>
          </cell>
          <cell r="I2673" t="str">
            <v>7630</v>
          </cell>
          <cell r="J2673" t="str">
            <v>Rusk State Hospital</v>
          </cell>
        </row>
        <row r="2674">
          <cell r="A2674" t="str">
            <v>08-024-RSH</v>
          </cell>
          <cell r="B2674" t="str">
            <v>DSHS</v>
          </cell>
          <cell r="C2674" t="str">
            <v>Replace Freezer/Cooler Refrig Systems</v>
          </cell>
          <cell r="D2674">
            <v>0</v>
          </cell>
          <cell r="E2674">
            <v>0</v>
          </cell>
          <cell r="F2674">
            <v>0</v>
          </cell>
          <cell r="G2674" t="str">
            <v>Contingency</v>
          </cell>
          <cell r="H2674">
            <v>9</v>
          </cell>
          <cell r="I2674" t="str">
            <v>7630</v>
          </cell>
          <cell r="J2674" t="str">
            <v>Rusk State Hospital</v>
          </cell>
        </row>
        <row r="2675">
          <cell r="A2675" t="str">
            <v>08-022-RSH</v>
          </cell>
          <cell r="B2675" t="str">
            <v>DSHS</v>
          </cell>
          <cell r="C2675" t="str">
            <v>Replace Elect Distro &amp; Em Gen</v>
          </cell>
          <cell r="D2675">
            <v>300877.24</v>
          </cell>
          <cell r="E2675">
            <v>300877.24</v>
          </cell>
          <cell r="F2675">
            <v>300877.24</v>
          </cell>
          <cell r="G2675" t="str">
            <v>Construction</v>
          </cell>
          <cell r="H2675">
            <v>1</v>
          </cell>
          <cell r="I2675" t="str">
            <v>7212</v>
          </cell>
          <cell r="J2675" t="str">
            <v>Rusk State Hospital</v>
          </cell>
        </row>
        <row r="2676">
          <cell r="A2676" t="str">
            <v>08-022-RSH</v>
          </cell>
          <cell r="B2676" t="str">
            <v>DSHS</v>
          </cell>
          <cell r="C2676" t="str">
            <v>Replace Elect Distro &amp; Em Gen</v>
          </cell>
          <cell r="D2676">
            <v>0</v>
          </cell>
          <cell r="E2676">
            <v>0</v>
          </cell>
          <cell r="F2676">
            <v>0</v>
          </cell>
          <cell r="G2676" t="str">
            <v>Agency Admin.</v>
          </cell>
          <cell r="H2676">
            <v>6</v>
          </cell>
          <cell r="I2676" t="str">
            <v>7212</v>
          </cell>
          <cell r="J2676" t="str">
            <v>Rusk State Hospital</v>
          </cell>
        </row>
        <row r="2677">
          <cell r="A2677" t="str">
            <v>08-022-RSH</v>
          </cell>
          <cell r="B2677" t="str">
            <v>DSHS</v>
          </cell>
          <cell r="C2677" t="str">
            <v>Replace Elect Distro &amp; Em Gen</v>
          </cell>
          <cell r="D2677">
            <v>0</v>
          </cell>
          <cell r="E2677">
            <v>0</v>
          </cell>
          <cell r="F2677">
            <v>0</v>
          </cell>
          <cell r="G2677" t="str">
            <v>Contingency</v>
          </cell>
          <cell r="H2677">
            <v>9</v>
          </cell>
          <cell r="I2677" t="str">
            <v>7212</v>
          </cell>
          <cell r="J2677" t="str">
            <v>Rusk State Hospital</v>
          </cell>
        </row>
        <row r="2678">
          <cell r="A2678" t="str">
            <v>08-022-RSH</v>
          </cell>
          <cell r="B2678" t="str">
            <v>DSHS</v>
          </cell>
          <cell r="C2678" t="str">
            <v>Replace Elect Distro &amp; Em Gen</v>
          </cell>
          <cell r="D2678">
            <v>16943.63</v>
          </cell>
          <cell r="E2678">
            <v>16943.63</v>
          </cell>
          <cell r="F2678">
            <v>16943.63</v>
          </cell>
          <cell r="G2678" t="str">
            <v>Arch. &amp; Eng.</v>
          </cell>
          <cell r="H2678">
            <v>2</v>
          </cell>
          <cell r="I2678" t="str">
            <v>7619</v>
          </cell>
          <cell r="J2678" t="str">
            <v>Rusk State Hospital</v>
          </cell>
        </row>
        <row r="2679">
          <cell r="A2679" t="str">
            <v>08-022-RSH</v>
          </cell>
          <cell r="B2679" t="str">
            <v>DSHS</v>
          </cell>
          <cell r="C2679" t="str">
            <v>Replace Elect Distro &amp; Em Gen</v>
          </cell>
          <cell r="D2679">
            <v>3500</v>
          </cell>
          <cell r="E2679">
            <v>3500</v>
          </cell>
          <cell r="F2679">
            <v>3500</v>
          </cell>
          <cell r="G2679" t="str">
            <v>Other</v>
          </cell>
          <cell r="H2679">
            <v>8</v>
          </cell>
          <cell r="I2679" t="str">
            <v>7619</v>
          </cell>
          <cell r="J2679" t="str">
            <v>Rusk State Hospital</v>
          </cell>
        </row>
        <row r="2680">
          <cell r="A2680" t="str">
            <v>08-022-RSH</v>
          </cell>
          <cell r="B2680" t="str">
            <v>DSHS</v>
          </cell>
          <cell r="C2680" t="str">
            <v>Replace Elect Distro &amp; Em Gen</v>
          </cell>
          <cell r="D2680">
            <v>803413</v>
          </cell>
          <cell r="E2680">
            <v>803413</v>
          </cell>
          <cell r="F2680">
            <v>803413</v>
          </cell>
          <cell r="G2680" t="str">
            <v>Construction</v>
          </cell>
          <cell r="H2680">
            <v>1</v>
          </cell>
          <cell r="I2680" t="str">
            <v>7630</v>
          </cell>
          <cell r="J2680" t="str">
            <v>Rusk State Hospital</v>
          </cell>
        </row>
        <row r="2681">
          <cell r="A2681" t="str">
            <v>08-022-RSH</v>
          </cell>
          <cell r="B2681" t="str">
            <v>DSHS</v>
          </cell>
          <cell r="C2681" t="str">
            <v>Replace Elect Distro &amp; Em Gen</v>
          </cell>
          <cell r="D2681">
            <v>107244.13</v>
          </cell>
          <cell r="E2681">
            <v>107244.13</v>
          </cell>
          <cell r="F2681">
            <v>107244.13</v>
          </cell>
          <cell r="G2681" t="str">
            <v>Arch. &amp; Eng.</v>
          </cell>
          <cell r="H2681">
            <v>2</v>
          </cell>
          <cell r="I2681" t="str">
            <v>7630</v>
          </cell>
          <cell r="J2681" t="str">
            <v>Rusk State Hospital</v>
          </cell>
        </row>
        <row r="2682">
          <cell r="A2682" t="str">
            <v>08-022-RSH</v>
          </cell>
          <cell r="B2682" t="str">
            <v>DSHS</v>
          </cell>
          <cell r="C2682" t="str">
            <v>Replace Elect Distro &amp; Em Gen</v>
          </cell>
          <cell r="D2682">
            <v>0</v>
          </cell>
          <cell r="E2682">
            <v>0</v>
          </cell>
          <cell r="F2682">
            <v>0</v>
          </cell>
          <cell r="G2682" t="str">
            <v>Testing</v>
          </cell>
          <cell r="H2682">
            <v>4</v>
          </cell>
          <cell r="I2682" t="str">
            <v>7630</v>
          </cell>
          <cell r="J2682" t="str">
            <v>Rusk State Hospital</v>
          </cell>
        </row>
        <row r="2683">
          <cell r="A2683" t="str">
            <v>08-022-RSH</v>
          </cell>
          <cell r="B2683" t="str">
            <v>DSHS</v>
          </cell>
          <cell r="C2683" t="str">
            <v>Replace Elect Distro &amp; Em Gen</v>
          </cell>
          <cell r="D2683">
            <v>1619.44</v>
          </cell>
          <cell r="E2683">
            <v>1619.44</v>
          </cell>
          <cell r="F2683">
            <v>1619.44</v>
          </cell>
          <cell r="G2683" t="str">
            <v>Legal</v>
          </cell>
          <cell r="H2683">
            <v>5</v>
          </cell>
          <cell r="I2683" t="str">
            <v>7630</v>
          </cell>
          <cell r="J2683" t="str">
            <v>Rusk State Hospital</v>
          </cell>
        </row>
        <row r="2684">
          <cell r="A2684" t="str">
            <v>08-022-RSH</v>
          </cell>
          <cell r="B2684" t="str">
            <v>DSHS</v>
          </cell>
          <cell r="C2684" t="str">
            <v>Replace Elect Distro &amp; Em Gen</v>
          </cell>
          <cell r="D2684">
            <v>0</v>
          </cell>
          <cell r="E2684">
            <v>0</v>
          </cell>
          <cell r="F2684">
            <v>0</v>
          </cell>
          <cell r="G2684" t="str">
            <v>Agency Admin.</v>
          </cell>
          <cell r="H2684">
            <v>6</v>
          </cell>
          <cell r="I2684" t="str">
            <v>7630</v>
          </cell>
          <cell r="J2684" t="str">
            <v>Rusk State Hospital</v>
          </cell>
        </row>
        <row r="2685">
          <cell r="A2685" t="str">
            <v>08-022-RSH</v>
          </cell>
          <cell r="B2685" t="str">
            <v>DSHS</v>
          </cell>
          <cell r="C2685" t="str">
            <v>Replace Elect Distro &amp; Em Gen</v>
          </cell>
          <cell r="D2685">
            <v>6500</v>
          </cell>
          <cell r="E2685">
            <v>6500</v>
          </cell>
          <cell r="F2685">
            <v>6500</v>
          </cell>
          <cell r="G2685" t="str">
            <v>Other</v>
          </cell>
          <cell r="H2685">
            <v>8</v>
          </cell>
          <cell r="I2685" t="str">
            <v>7630</v>
          </cell>
          <cell r="J2685" t="str">
            <v>Rusk State Hospital</v>
          </cell>
        </row>
        <row r="2686">
          <cell r="A2686" t="str">
            <v>08-022-RSH</v>
          </cell>
          <cell r="B2686" t="str">
            <v>DSHS</v>
          </cell>
          <cell r="C2686" t="str">
            <v>Replace Elect Distro &amp; Em Gen</v>
          </cell>
          <cell r="D2686">
            <v>0</v>
          </cell>
          <cell r="E2686">
            <v>0</v>
          </cell>
          <cell r="F2686">
            <v>0</v>
          </cell>
          <cell r="G2686" t="str">
            <v>Contingency</v>
          </cell>
          <cell r="H2686">
            <v>9</v>
          </cell>
          <cell r="I2686" t="str">
            <v>7630</v>
          </cell>
          <cell r="J2686" t="str">
            <v>Rusk State Hospital</v>
          </cell>
        </row>
        <row r="2687">
          <cell r="A2687" t="str">
            <v>08-019-WFH</v>
          </cell>
          <cell r="B2687" t="str">
            <v>DSHS</v>
          </cell>
          <cell r="C2687" t="str">
            <v>Roof Repair/Replace Multi Bldgs.</v>
          </cell>
          <cell r="D2687">
            <v>46000</v>
          </cell>
          <cell r="E2687">
            <v>46000</v>
          </cell>
          <cell r="F2687">
            <v>46000</v>
          </cell>
          <cell r="G2687" t="str">
            <v>Construction</v>
          </cell>
          <cell r="H2687">
            <v>1</v>
          </cell>
          <cell r="I2687" t="str">
            <v>7212</v>
          </cell>
          <cell r="J2687" t="str">
            <v>North Texas State Hospital - Wichita Falls</v>
          </cell>
        </row>
        <row r="2688">
          <cell r="A2688" t="str">
            <v>08-019-WFH</v>
          </cell>
          <cell r="B2688" t="str">
            <v>DSHS</v>
          </cell>
          <cell r="C2688" t="str">
            <v>Roof Repair/Replace Multi Bldgs.</v>
          </cell>
          <cell r="D2688">
            <v>12931.95</v>
          </cell>
          <cell r="E2688">
            <v>12931.95</v>
          </cell>
          <cell r="F2688">
            <v>12931.95</v>
          </cell>
          <cell r="G2688" t="str">
            <v>Arch. &amp; Eng.</v>
          </cell>
          <cell r="H2688">
            <v>2</v>
          </cell>
          <cell r="I2688" t="str">
            <v>7619</v>
          </cell>
          <cell r="J2688" t="str">
            <v>North Texas State Hospital - Wichita Falls</v>
          </cell>
        </row>
        <row r="2689">
          <cell r="A2689" t="str">
            <v>08-019-WFH</v>
          </cell>
          <cell r="B2689" t="str">
            <v>DSHS</v>
          </cell>
          <cell r="C2689" t="str">
            <v>Roof Repair/Replace Multi Bldgs.</v>
          </cell>
          <cell r="D2689">
            <v>0</v>
          </cell>
          <cell r="E2689">
            <v>0</v>
          </cell>
          <cell r="F2689">
            <v>0</v>
          </cell>
          <cell r="G2689" t="str">
            <v>Other</v>
          </cell>
          <cell r="H2689">
            <v>8</v>
          </cell>
          <cell r="I2689" t="str">
            <v>7619</v>
          </cell>
          <cell r="J2689" t="str">
            <v>North Texas State Hospital - Wichita Falls</v>
          </cell>
        </row>
        <row r="2690">
          <cell r="A2690" t="str">
            <v>08-019-WFH</v>
          </cell>
          <cell r="B2690" t="str">
            <v>DSHS</v>
          </cell>
          <cell r="C2690" t="str">
            <v>Roof Repair/Replace Multi Bldgs.</v>
          </cell>
          <cell r="D2690">
            <v>874000</v>
          </cell>
          <cell r="E2690">
            <v>874000</v>
          </cell>
          <cell r="F2690">
            <v>874000</v>
          </cell>
          <cell r="G2690" t="str">
            <v>Construction</v>
          </cell>
          <cell r="H2690">
            <v>1</v>
          </cell>
          <cell r="I2690" t="str">
            <v>7630</v>
          </cell>
          <cell r="J2690" t="str">
            <v>North Texas State Hospital - Wichita Falls</v>
          </cell>
        </row>
        <row r="2691">
          <cell r="A2691" t="str">
            <v>08-019-WFH</v>
          </cell>
          <cell r="B2691" t="str">
            <v>DSHS</v>
          </cell>
          <cell r="C2691" t="str">
            <v>Roof Repair/Replace Multi Bldgs.</v>
          </cell>
          <cell r="D2691">
            <v>71112.5</v>
          </cell>
          <cell r="E2691">
            <v>71112.5</v>
          </cell>
          <cell r="F2691">
            <v>71112.5</v>
          </cell>
          <cell r="G2691" t="str">
            <v>Arch. &amp; Eng.</v>
          </cell>
          <cell r="H2691">
            <v>2</v>
          </cell>
          <cell r="I2691" t="str">
            <v>7630</v>
          </cell>
          <cell r="J2691" t="str">
            <v>North Texas State Hospital - Wichita Falls</v>
          </cell>
        </row>
        <row r="2692">
          <cell r="A2692" t="str">
            <v>08-019-WFH</v>
          </cell>
          <cell r="B2692" t="str">
            <v>DSHS</v>
          </cell>
          <cell r="C2692" t="str">
            <v>Roof Repair/Replace Multi Bldgs.</v>
          </cell>
          <cell r="D2692">
            <v>1437.94</v>
          </cell>
          <cell r="E2692">
            <v>1437.94</v>
          </cell>
          <cell r="F2692">
            <v>1437.94</v>
          </cell>
          <cell r="G2692" t="str">
            <v>Legal</v>
          </cell>
          <cell r="H2692">
            <v>5</v>
          </cell>
          <cell r="I2692" t="str">
            <v>7630</v>
          </cell>
          <cell r="J2692" t="str">
            <v>North Texas State Hospital - Wichita Falls</v>
          </cell>
        </row>
        <row r="2693">
          <cell r="A2693" t="str">
            <v>08-019-WFH</v>
          </cell>
          <cell r="B2693" t="str">
            <v>DSHS</v>
          </cell>
          <cell r="C2693" t="str">
            <v>Roof Repair/Replace Multi Bldgs.</v>
          </cell>
          <cell r="D2693">
            <v>0</v>
          </cell>
          <cell r="E2693">
            <v>0</v>
          </cell>
          <cell r="F2693">
            <v>0</v>
          </cell>
          <cell r="G2693" t="str">
            <v>Agency Admin.</v>
          </cell>
          <cell r="H2693">
            <v>6</v>
          </cell>
          <cell r="I2693" t="str">
            <v>7630</v>
          </cell>
          <cell r="J2693" t="str">
            <v>North Texas State Hospital - Wichita Falls</v>
          </cell>
        </row>
        <row r="2694">
          <cell r="A2694" t="str">
            <v>08-019-WFH</v>
          </cell>
          <cell r="B2694" t="str">
            <v>DSHS</v>
          </cell>
          <cell r="C2694" t="str">
            <v>Roof Repair/Replace Multi Bldgs.</v>
          </cell>
          <cell r="D2694">
            <v>0</v>
          </cell>
          <cell r="E2694">
            <v>0</v>
          </cell>
          <cell r="F2694">
            <v>0</v>
          </cell>
          <cell r="G2694" t="str">
            <v>Other</v>
          </cell>
          <cell r="H2694">
            <v>8</v>
          </cell>
          <cell r="I2694" t="str">
            <v>7630</v>
          </cell>
          <cell r="J2694" t="str">
            <v>North Texas State Hospital - Wichita Falls</v>
          </cell>
        </row>
        <row r="2695">
          <cell r="A2695" t="str">
            <v>08-019-WFH</v>
          </cell>
          <cell r="B2695" t="str">
            <v>DSHS</v>
          </cell>
          <cell r="C2695" t="str">
            <v>Roof Repair/Replace Multi Bldgs.</v>
          </cell>
          <cell r="D2695">
            <v>0</v>
          </cell>
          <cell r="E2695">
            <v>0</v>
          </cell>
          <cell r="F2695">
            <v>0</v>
          </cell>
          <cell r="G2695" t="str">
            <v>Contingency</v>
          </cell>
          <cell r="H2695">
            <v>9</v>
          </cell>
          <cell r="I2695" t="str">
            <v>7630</v>
          </cell>
          <cell r="J2695" t="str">
            <v>North Texas State Hospital - Wichita Falls</v>
          </cell>
        </row>
        <row r="2696">
          <cell r="A2696" t="str">
            <v>08-019-WFH</v>
          </cell>
          <cell r="B2696" t="str">
            <v>DSHS</v>
          </cell>
          <cell r="C2696" t="str">
            <v>Roof Repair/Replace Multi Bldgs.</v>
          </cell>
          <cell r="D2696">
            <v>0</v>
          </cell>
          <cell r="E2696">
            <v>0</v>
          </cell>
          <cell r="F2696">
            <v>0</v>
          </cell>
          <cell r="G2696" t="str">
            <v>Construction</v>
          </cell>
          <cell r="H2696">
            <v>1</v>
          </cell>
          <cell r="I2696" t="str">
            <v>7643</v>
          </cell>
          <cell r="J2696" t="str">
            <v>North Texas State Hospital - Wichita Falls</v>
          </cell>
        </row>
        <row r="2697">
          <cell r="A2697" t="str">
            <v>08-019-WFH</v>
          </cell>
          <cell r="B2697" t="str">
            <v>DSHS</v>
          </cell>
          <cell r="C2697" t="str">
            <v>Roof Repair/Replace Multi Bldgs.</v>
          </cell>
          <cell r="D2697">
            <v>1055.55</v>
          </cell>
          <cell r="E2697">
            <v>1055.55</v>
          </cell>
          <cell r="F2697">
            <v>1055.55</v>
          </cell>
          <cell r="G2697" t="str">
            <v>Arch. &amp; Eng.</v>
          </cell>
          <cell r="H2697">
            <v>2</v>
          </cell>
          <cell r="I2697" t="str">
            <v>7643</v>
          </cell>
          <cell r="J2697" t="str">
            <v>North Texas State Hospital - Wichita Falls</v>
          </cell>
        </row>
        <row r="2698">
          <cell r="A2698" t="str">
            <v>08-018-WFH</v>
          </cell>
          <cell r="B2698" t="str">
            <v>DSHS</v>
          </cell>
          <cell r="C2698" t="str">
            <v>Client Program Renovations</v>
          </cell>
          <cell r="D2698">
            <v>3016346.17</v>
          </cell>
          <cell r="E2698">
            <v>3016346.17</v>
          </cell>
          <cell r="F2698">
            <v>3016346.17</v>
          </cell>
          <cell r="G2698" t="str">
            <v>Construction</v>
          </cell>
          <cell r="H2698">
            <v>1</v>
          </cell>
          <cell r="I2698" t="str">
            <v>7212</v>
          </cell>
          <cell r="J2698" t="str">
            <v>North Texas State Hospital - Wichita Falls</v>
          </cell>
        </row>
        <row r="2699">
          <cell r="A2699" t="str">
            <v>08-018-WFH</v>
          </cell>
          <cell r="B2699" t="str">
            <v>DSHS</v>
          </cell>
          <cell r="C2699" t="str">
            <v>Client Program Renovations</v>
          </cell>
          <cell r="D2699">
            <v>47996.69</v>
          </cell>
          <cell r="E2699">
            <v>47996.69</v>
          </cell>
          <cell r="F2699">
            <v>47996.69</v>
          </cell>
          <cell r="G2699" t="str">
            <v>Agency Admin.</v>
          </cell>
          <cell r="H2699">
            <v>6</v>
          </cell>
          <cell r="I2699" t="str">
            <v>7212</v>
          </cell>
          <cell r="J2699" t="str">
            <v>North Texas State Hospital - Wichita Falls</v>
          </cell>
        </row>
        <row r="2700">
          <cell r="A2700" t="str">
            <v>08-018-WFH</v>
          </cell>
          <cell r="B2700" t="str">
            <v>DSHS</v>
          </cell>
          <cell r="C2700" t="str">
            <v>Client Program Renovations</v>
          </cell>
          <cell r="D2700">
            <v>0</v>
          </cell>
          <cell r="E2700">
            <v>0</v>
          </cell>
          <cell r="F2700">
            <v>0</v>
          </cell>
          <cell r="G2700" t="str">
            <v>Contingency</v>
          </cell>
          <cell r="H2700">
            <v>9</v>
          </cell>
          <cell r="I2700" t="str">
            <v>7212</v>
          </cell>
          <cell r="J2700" t="str">
            <v>North Texas State Hospital - Wichita Falls</v>
          </cell>
        </row>
        <row r="2701">
          <cell r="A2701" t="str">
            <v>08-018-WFH</v>
          </cell>
          <cell r="B2701" t="str">
            <v>DADS</v>
          </cell>
          <cell r="C2701" t="str">
            <v>Client Program Renovations</v>
          </cell>
          <cell r="D2701">
            <v>171461.26</v>
          </cell>
          <cell r="E2701">
            <v>171461.26</v>
          </cell>
          <cell r="F2701">
            <v>171461.26</v>
          </cell>
          <cell r="G2701" t="str">
            <v>Construction</v>
          </cell>
          <cell r="H2701">
            <v>1</v>
          </cell>
          <cell r="I2701" t="str">
            <v>7605</v>
          </cell>
          <cell r="J2701" t="str">
            <v>North Texas State Hospital - Wichita Falls</v>
          </cell>
        </row>
        <row r="2702">
          <cell r="A2702" t="str">
            <v>08-018-WFH</v>
          </cell>
          <cell r="B2702" t="str">
            <v>DSHS</v>
          </cell>
          <cell r="C2702" t="str">
            <v>Client Program Renovations</v>
          </cell>
          <cell r="D2702">
            <v>41609.919999999998</v>
          </cell>
          <cell r="E2702">
            <v>41609.919999999998</v>
          </cell>
          <cell r="F2702">
            <v>41609.919999999998</v>
          </cell>
          <cell r="G2702" t="str">
            <v>Arch. &amp; Eng.</v>
          </cell>
          <cell r="H2702">
            <v>2</v>
          </cell>
          <cell r="I2702" t="str">
            <v>7619</v>
          </cell>
          <cell r="J2702" t="str">
            <v>North Texas State Hospital - Wichita Falls</v>
          </cell>
        </row>
        <row r="2703">
          <cell r="A2703" t="str">
            <v>08-018-WFH</v>
          </cell>
          <cell r="B2703" t="str">
            <v>DSHS</v>
          </cell>
          <cell r="C2703" t="str">
            <v>Client Program Renovations</v>
          </cell>
          <cell r="D2703">
            <v>1402454.57</v>
          </cell>
          <cell r="E2703">
            <v>1402454.57</v>
          </cell>
          <cell r="F2703">
            <v>1402454.57</v>
          </cell>
          <cell r="G2703" t="str">
            <v>Construction</v>
          </cell>
          <cell r="H2703">
            <v>1</v>
          </cell>
          <cell r="I2703" t="str">
            <v>7630</v>
          </cell>
          <cell r="J2703" t="str">
            <v>North Texas State Hospital - Wichita Falls</v>
          </cell>
        </row>
        <row r="2704">
          <cell r="A2704" t="str">
            <v>08-018-WFH</v>
          </cell>
          <cell r="B2704" t="str">
            <v>DSHS</v>
          </cell>
          <cell r="C2704" t="str">
            <v>Client Program Renovations</v>
          </cell>
          <cell r="D2704">
            <v>361637.92</v>
          </cell>
          <cell r="E2704">
            <v>361637.92</v>
          </cell>
          <cell r="F2704">
            <v>361637.92</v>
          </cell>
          <cell r="G2704" t="str">
            <v>Arch. &amp; Eng.</v>
          </cell>
          <cell r="H2704">
            <v>2</v>
          </cell>
          <cell r="I2704" t="str">
            <v>7630</v>
          </cell>
          <cell r="J2704" t="str">
            <v>North Texas State Hospital - Wichita Falls</v>
          </cell>
        </row>
        <row r="2705">
          <cell r="A2705" t="str">
            <v>08-018-WFH</v>
          </cell>
          <cell r="B2705" t="str">
            <v>DSHS</v>
          </cell>
          <cell r="C2705" t="str">
            <v>Client Program Renovations</v>
          </cell>
          <cell r="D2705">
            <v>0</v>
          </cell>
          <cell r="E2705">
            <v>0</v>
          </cell>
          <cell r="F2705">
            <v>0</v>
          </cell>
          <cell r="G2705" t="str">
            <v>Testing</v>
          </cell>
          <cell r="H2705">
            <v>4</v>
          </cell>
          <cell r="I2705" t="str">
            <v>7630</v>
          </cell>
          <cell r="J2705" t="str">
            <v>North Texas State Hospital - Wichita Falls</v>
          </cell>
        </row>
        <row r="2706">
          <cell r="A2706" t="str">
            <v>08-018-WFH</v>
          </cell>
          <cell r="B2706" t="str">
            <v>DSHS</v>
          </cell>
          <cell r="C2706" t="str">
            <v>Client Program Renovations</v>
          </cell>
          <cell r="D2706">
            <v>4039.48</v>
          </cell>
          <cell r="E2706">
            <v>4039.48</v>
          </cell>
          <cell r="F2706">
            <v>4039.48</v>
          </cell>
          <cell r="G2706" t="str">
            <v>Legal</v>
          </cell>
          <cell r="H2706">
            <v>5</v>
          </cell>
          <cell r="I2706" t="str">
            <v>7630</v>
          </cell>
          <cell r="J2706" t="str">
            <v>North Texas State Hospital - Wichita Falls</v>
          </cell>
        </row>
        <row r="2707">
          <cell r="A2707" t="str">
            <v>08-018-WFH</v>
          </cell>
          <cell r="B2707" t="str">
            <v>DSHS</v>
          </cell>
          <cell r="C2707" t="str">
            <v>Client Program Renovations</v>
          </cell>
          <cell r="D2707">
            <v>57656.11</v>
          </cell>
          <cell r="E2707">
            <v>57656.11</v>
          </cell>
          <cell r="F2707">
            <v>57656.11</v>
          </cell>
          <cell r="G2707" t="str">
            <v>Agency Admin.</v>
          </cell>
          <cell r="H2707">
            <v>6</v>
          </cell>
          <cell r="I2707" t="str">
            <v>7630</v>
          </cell>
          <cell r="J2707" t="str">
            <v>North Texas State Hospital - Wichita Falls</v>
          </cell>
        </row>
        <row r="2708">
          <cell r="A2708" t="str">
            <v>08-018-WFH</v>
          </cell>
          <cell r="B2708" t="str">
            <v>DSHS</v>
          </cell>
          <cell r="C2708" t="str">
            <v>Client Program Renovations</v>
          </cell>
          <cell r="D2708">
            <v>56247.5</v>
          </cell>
          <cell r="E2708">
            <v>56247.5</v>
          </cell>
          <cell r="F2708">
            <v>56247.5</v>
          </cell>
          <cell r="G2708" t="str">
            <v>Other</v>
          </cell>
          <cell r="H2708">
            <v>8</v>
          </cell>
          <cell r="I2708" t="str">
            <v>7630</v>
          </cell>
          <cell r="J2708" t="str">
            <v>North Texas State Hospital - Wichita Falls</v>
          </cell>
        </row>
        <row r="2709">
          <cell r="A2709" t="str">
            <v>08-018-WFH</v>
          </cell>
          <cell r="B2709" t="str">
            <v>DSHS</v>
          </cell>
          <cell r="C2709" t="str">
            <v>Client Program Renovations</v>
          </cell>
          <cell r="D2709">
            <v>0</v>
          </cell>
          <cell r="E2709">
            <v>0</v>
          </cell>
          <cell r="F2709">
            <v>0</v>
          </cell>
          <cell r="G2709" t="str">
            <v>Contingency</v>
          </cell>
          <cell r="H2709">
            <v>9</v>
          </cell>
          <cell r="I2709" t="str">
            <v>7630</v>
          </cell>
          <cell r="J2709" t="str">
            <v>North Texas State Hospital - Wichita Falls</v>
          </cell>
        </row>
        <row r="2710">
          <cell r="A2710" t="str">
            <v>08-016-VSH</v>
          </cell>
          <cell r="B2710" t="str">
            <v>DSHS</v>
          </cell>
          <cell r="C2710" t="str">
            <v>Roof Repair/Replace</v>
          </cell>
          <cell r="D2710">
            <v>31945.15</v>
          </cell>
          <cell r="E2710">
            <v>31945.15</v>
          </cell>
          <cell r="F2710">
            <v>31945.15</v>
          </cell>
          <cell r="G2710" t="str">
            <v>Construction</v>
          </cell>
          <cell r="H2710">
            <v>1</v>
          </cell>
          <cell r="I2710" t="str">
            <v>7212</v>
          </cell>
          <cell r="J2710" t="str">
            <v>North Texas State Hospital - Vernon</v>
          </cell>
        </row>
        <row r="2711">
          <cell r="A2711" t="str">
            <v>08-016-VSH</v>
          </cell>
          <cell r="B2711" t="str">
            <v>DSHS</v>
          </cell>
          <cell r="C2711" t="str">
            <v>Roof Repair/Replace</v>
          </cell>
          <cell r="D2711">
            <v>0</v>
          </cell>
          <cell r="E2711">
            <v>0</v>
          </cell>
          <cell r="F2711">
            <v>0</v>
          </cell>
          <cell r="G2711" t="str">
            <v>Agency Admin.</v>
          </cell>
          <cell r="H2711">
            <v>6</v>
          </cell>
          <cell r="I2711" t="str">
            <v>7212</v>
          </cell>
          <cell r="J2711" t="str">
            <v>North Texas State Hospital - Vernon</v>
          </cell>
        </row>
        <row r="2712">
          <cell r="A2712" t="str">
            <v>08-016-VSH</v>
          </cell>
          <cell r="B2712" t="str">
            <v>DSHS</v>
          </cell>
          <cell r="C2712" t="str">
            <v>Roof Repair/Replace</v>
          </cell>
          <cell r="D2712">
            <v>7500</v>
          </cell>
          <cell r="E2712">
            <v>7500</v>
          </cell>
          <cell r="F2712">
            <v>7500</v>
          </cell>
          <cell r="G2712" t="str">
            <v>Arch. &amp; Eng.</v>
          </cell>
          <cell r="H2712">
            <v>2</v>
          </cell>
          <cell r="I2712" t="str">
            <v>7619</v>
          </cell>
          <cell r="J2712" t="str">
            <v>North Texas State Hospital - Vernon</v>
          </cell>
        </row>
        <row r="2713">
          <cell r="A2713" t="str">
            <v>08-016-VSH</v>
          </cell>
          <cell r="B2713" t="str">
            <v>DSHS</v>
          </cell>
          <cell r="C2713" t="str">
            <v>Roof Repair/Replace</v>
          </cell>
          <cell r="D2713">
            <v>0</v>
          </cell>
          <cell r="E2713">
            <v>0</v>
          </cell>
          <cell r="F2713">
            <v>0</v>
          </cell>
          <cell r="G2713" t="str">
            <v>Other</v>
          </cell>
          <cell r="H2713">
            <v>8</v>
          </cell>
          <cell r="I2713" t="str">
            <v>7619</v>
          </cell>
          <cell r="J2713" t="str">
            <v>North Texas State Hospital - Vernon</v>
          </cell>
        </row>
        <row r="2714">
          <cell r="A2714" t="str">
            <v>08-016-VSH</v>
          </cell>
          <cell r="B2714" t="str">
            <v>DSHS</v>
          </cell>
          <cell r="C2714" t="str">
            <v>Roof Repair/Replace</v>
          </cell>
          <cell r="D2714">
            <v>606957.85</v>
          </cell>
          <cell r="E2714">
            <v>606957.85</v>
          </cell>
          <cell r="F2714">
            <v>606957.85</v>
          </cell>
          <cell r="G2714" t="str">
            <v>Construction</v>
          </cell>
          <cell r="H2714">
            <v>1</v>
          </cell>
          <cell r="I2714" t="str">
            <v>7630</v>
          </cell>
          <cell r="J2714" t="str">
            <v>North Texas State Hospital - Vernon</v>
          </cell>
        </row>
        <row r="2715">
          <cell r="A2715" t="str">
            <v>08-016-VSH</v>
          </cell>
          <cell r="B2715" t="str">
            <v>DSHS</v>
          </cell>
          <cell r="C2715" t="str">
            <v>Roof Repair/Replace</v>
          </cell>
          <cell r="D2715">
            <v>42500</v>
          </cell>
          <cell r="E2715">
            <v>42500</v>
          </cell>
          <cell r="F2715">
            <v>42500</v>
          </cell>
          <cell r="G2715" t="str">
            <v>Arch. &amp; Eng.</v>
          </cell>
          <cell r="H2715">
            <v>2</v>
          </cell>
          <cell r="I2715" t="str">
            <v>7630</v>
          </cell>
          <cell r="J2715" t="str">
            <v>North Texas State Hospital - Vernon</v>
          </cell>
        </row>
        <row r="2716">
          <cell r="A2716" t="str">
            <v>08-016-VSH</v>
          </cell>
          <cell r="B2716" t="str">
            <v>DSHS</v>
          </cell>
          <cell r="C2716" t="str">
            <v>Roof Repair/Replace</v>
          </cell>
          <cell r="D2716">
            <v>1401.83</v>
          </cell>
          <cell r="E2716">
            <v>1401.83</v>
          </cell>
          <cell r="F2716">
            <v>1401.83</v>
          </cell>
          <cell r="G2716" t="str">
            <v>Legal</v>
          </cell>
          <cell r="H2716">
            <v>5</v>
          </cell>
          <cell r="I2716" t="str">
            <v>7630</v>
          </cell>
          <cell r="J2716" t="str">
            <v>North Texas State Hospital - Vernon</v>
          </cell>
        </row>
        <row r="2717">
          <cell r="A2717" t="str">
            <v>08-016-VSH</v>
          </cell>
          <cell r="B2717" t="str">
            <v>DSHS</v>
          </cell>
          <cell r="C2717" t="str">
            <v>Roof Repair/Replace</v>
          </cell>
          <cell r="D2717">
            <v>52225.47</v>
          </cell>
          <cell r="E2717">
            <v>52225.47</v>
          </cell>
          <cell r="F2717">
            <v>52225.47</v>
          </cell>
          <cell r="G2717" t="str">
            <v>Agency Admin.</v>
          </cell>
          <cell r="H2717">
            <v>6</v>
          </cell>
          <cell r="I2717" t="str">
            <v>7630</v>
          </cell>
          <cell r="J2717" t="str">
            <v>North Texas State Hospital - Vernon</v>
          </cell>
        </row>
        <row r="2718">
          <cell r="A2718" t="str">
            <v>08-016-VSH</v>
          </cell>
          <cell r="B2718" t="str">
            <v>DSHS</v>
          </cell>
          <cell r="C2718" t="str">
            <v>Roof Repair/Replace</v>
          </cell>
          <cell r="D2718">
            <v>0</v>
          </cell>
          <cell r="E2718">
            <v>0</v>
          </cell>
          <cell r="F2718">
            <v>0</v>
          </cell>
          <cell r="G2718" t="str">
            <v>Other</v>
          </cell>
          <cell r="H2718">
            <v>8</v>
          </cell>
          <cell r="I2718" t="str">
            <v>7630</v>
          </cell>
          <cell r="J2718" t="str">
            <v>North Texas State Hospital - Vernon</v>
          </cell>
        </row>
        <row r="2719">
          <cell r="A2719" t="str">
            <v>08-016-VSH</v>
          </cell>
          <cell r="B2719" t="str">
            <v>DSHS</v>
          </cell>
          <cell r="C2719" t="str">
            <v>Roof Repair/Replace</v>
          </cell>
          <cell r="D2719">
            <v>0</v>
          </cell>
          <cell r="E2719">
            <v>0</v>
          </cell>
          <cell r="F2719">
            <v>0</v>
          </cell>
          <cell r="G2719" t="str">
            <v>Contingency</v>
          </cell>
          <cell r="H2719">
            <v>9</v>
          </cell>
          <cell r="I2719" t="str">
            <v>7630</v>
          </cell>
          <cell r="J2719" t="str">
            <v>North Texas State Hospital - Vernon</v>
          </cell>
        </row>
        <row r="2720">
          <cell r="A2720" t="str">
            <v>08-015-VSH</v>
          </cell>
          <cell r="B2720" t="str">
            <v>DSHS</v>
          </cell>
          <cell r="C2720" t="str">
            <v>Bath Rm, Fire Alarm &amp; Emer Gen</v>
          </cell>
          <cell r="D2720">
            <v>112805.08</v>
          </cell>
          <cell r="E2720">
            <v>112805.08</v>
          </cell>
          <cell r="F2720">
            <v>112805.08</v>
          </cell>
          <cell r="G2720" t="str">
            <v>Construction</v>
          </cell>
          <cell r="H2720">
            <v>1</v>
          </cell>
          <cell r="I2720" t="str">
            <v>7212</v>
          </cell>
          <cell r="J2720" t="str">
            <v>North Texas State Hospital - Vernon</v>
          </cell>
        </row>
        <row r="2721">
          <cell r="A2721" t="str">
            <v>08-015-VSH</v>
          </cell>
          <cell r="B2721" t="str">
            <v>DSHS</v>
          </cell>
          <cell r="C2721" t="str">
            <v>Bath Rm, Fire Alarm &amp; Emer Gen</v>
          </cell>
          <cell r="D2721">
            <v>0</v>
          </cell>
          <cell r="E2721">
            <v>0</v>
          </cell>
          <cell r="F2721">
            <v>0</v>
          </cell>
          <cell r="G2721" t="str">
            <v>Agency Admin.</v>
          </cell>
          <cell r="H2721">
            <v>6</v>
          </cell>
          <cell r="I2721" t="str">
            <v>7212</v>
          </cell>
          <cell r="J2721" t="str">
            <v>North Texas State Hospital - Vernon</v>
          </cell>
        </row>
        <row r="2722">
          <cell r="A2722" t="str">
            <v>08-015-VSH</v>
          </cell>
          <cell r="B2722" t="str">
            <v>DSHS</v>
          </cell>
          <cell r="C2722" t="str">
            <v>Bath Rm, Fire Alarm &amp; Emer Gen</v>
          </cell>
          <cell r="D2722">
            <v>0</v>
          </cell>
          <cell r="E2722">
            <v>0</v>
          </cell>
          <cell r="F2722">
            <v>0</v>
          </cell>
          <cell r="G2722" t="str">
            <v>Contingency</v>
          </cell>
          <cell r="H2722">
            <v>9</v>
          </cell>
          <cell r="I2722" t="str">
            <v>7212</v>
          </cell>
          <cell r="J2722" t="str">
            <v>North Texas State Hospital - Vernon</v>
          </cell>
        </row>
        <row r="2723">
          <cell r="A2723" t="str">
            <v>08-015-VSH</v>
          </cell>
          <cell r="B2723" t="str">
            <v>DSHS</v>
          </cell>
          <cell r="C2723" t="str">
            <v>Bath Rm, Fire Alarm &amp; Emer Gen</v>
          </cell>
          <cell r="D2723">
            <v>11760</v>
          </cell>
          <cell r="E2723">
            <v>11760</v>
          </cell>
          <cell r="F2723">
            <v>11760</v>
          </cell>
          <cell r="G2723" t="str">
            <v>Arch. &amp; Eng.</v>
          </cell>
          <cell r="H2723">
            <v>2</v>
          </cell>
          <cell r="I2723" t="str">
            <v>7619</v>
          </cell>
          <cell r="J2723" t="str">
            <v>North Texas State Hospital - Vernon</v>
          </cell>
        </row>
        <row r="2724">
          <cell r="A2724" t="str">
            <v>08-015-VSH</v>
          </cell>
          <cell r="B2724" t="str">
            <v>DSHS</v>
          </cell>
          <cell r="C2724" t="str">
            <v>Bath Rm, Fire Alarm &amp; Emer Gen</v>
          </cell>
          <cell r="D2724">
            <v>617755.55000000005</v>
          </cell>
          <cell r="E2724">
            <v>617755.55000000005</v>
          </cell>
          <cell r="F2724">
            <v>617755.55000000005</v>
          </cell>
          <cell r="G2724" t="str">
            <v>Construction</v>
          </cell>
          <cell r="H2724">
            <v>1</v>
          </cell>
          <cell r="I2724" t="str">
            <v>7630</v>
          </cell>
          <cell r="J2724" t="str">
            <v>North Texas State Hospital - Vernon</v>
          </cell>
        </row>
        <row r="2725">
          <cell r="A2725" t="str">
            <v>08-015-VSH</v>
          </cell>
          <cell r="B2725" t="str">
            <v>DSHS</v>
          </cell>
          <cell r="C2725" t="str">
            <v>Bath Rm, Fire Alarm &amp; Emer Gen</v>
          </cell>
          <cell r="D2725">
            <v>47040</v>
          </cell>
          <cell r="E2725">
            <v>47040</v>
          </cell>
          <cell r="F2725">
            <v>47040</v>
          </cell>
          <cell r="G2725" t="str">
            <v>Arch. &amp; Eng.</v>
          </cell>
          <cell r="H2725">
            <v>2</v>
          </cell>
          <cell r="I2725" t="str">
            <v>7630</v>
          </cell>
          <cell r="J2725" t="str">
            <v>North Texas State Hospital - Vernon</v>
          </cell>
        </row>
        <row r="2726">
          <cell r="A2726" t="str">
            <v>08-015-VSH</v>
          </cell>
          <cell r="B2726" t="str">
            <v>DSHS</v>
          </cell>
          <cell r="C2726" t="str">
            <v>Bath Rm, Fire Alarm &amp; Emer Gen</v>
          </cell>
          <cell r="D2726">
            <v>4233.6899999999996</v>
          </cell>
          <cell r="E2726">
            <v>4233.6899999999996</v>
          </cell>
          <cell r="F2726">
            <v>4233.6899999999996</v>
          </cell>
          <cell r="G2726" t="str">
            <v>Legal</v>
          </cell>
          <cell r="H2726">
            <v>5</v>
          </cell>
          <cell r="I2726" t="str">
            <v>7630</v>
          </cell>
          <cell r="J2726" t="str">
            <v>North Texas State Hospital - Vernon</v>
          </cell>
        </row>
        <row r="2727">
          <cell r="A2727" t="str">
            <v>08-015-VSH</v>
          </cell>
          <cell r="B2727" t="str">
            <v>DSHS</v>
          </cell>
          <cell r="C2727" t="str">
            <v>Bath Rm, Fire Alarm &amp; Emer Gen</v>
          </cell>
          <cell r="D2727">
            <v>41337.03</v>
          </cell>
          <cell r="E2727">
            <v>41337.03</v>
          </cell>
          <cell r="F2727">
            <v>41337.03</v>
          </cell>
          <cell r="G2727" t="str">
            <v>Agency Admin.</v>
          </cell>
          <cell r="H2727">
            <v>6</v>
          </cell>
          <cell r="I2727" t="str">
            <v>7630</v>
          </cell>
          <cell r="J2727" t="str">
            <v>North Texas State Hospital - Vernon</v>
          </cell>
        </row>
        <row r="2728">
          <cell r="A2728" t="str">
            <v>08-015-VSH</v>
          </cell>
          <cell r="B2728" t="str">
            <v>DSHS</v>
          </cell>
          <cell r="C2728" t="str">
            <v>Bath Rm, Fire Alarm &amp; Emer Gen</v>
          </cell>
          <cell r="D2728">
            <v>0</v>
          </cell>
          <cell r="E2728">
            <v>0</v>
          </cell>
          <cell r="F2728">
            <v>0</v>
          </cell>
          <cell r="G2728" t="str">
            <v>Other</v>
          </cell>
          <cell r="H2728">
            <v>8</v>
          </cell>
          <cell r="I2728" t="str">
            <v>7630</v>
          </cell>
          <cell r="J2728" t="str">
            <v>North Texas State Hospital - Vernon</v>
          </cell>
        </row>
        <row r="2729">
          <cell r="A2729" t="str">
            <v>08-015-VSH</v>
          </cell>
          <cell r="B2729" t="str">
            <v>DSHS</v>
          </cell>
          <cell r="C2729" t="str">
            <v>Bath Rm, Fire Alarm &amp; Emer Gen</v>
          </cell>
          <cell r="D2729">
            <v>0</v>
          </cell>
          <cell r="E2729">
            <v>0</v>
          </cell>
          <cell r="F2729">
            <v>0</v>
          </cell>
          <cell r="G2729" t="str">
            <v>Contingency</v>
          </cell>
          <cell r="H2729">
            <v>9</v>
          </cell>
          <cell r="I2729" t="str">
            <v>7630</v>
          </cell>
          <cell r="J2729" t="str">
            <v>North Texas State Hospital - Vernon</v>
          </cell>
        </row>
        <row r="2730">
          <cell r="A2730" t="str">
            <v>08-013-KSH</v>
          </cell>
          <cell r="B2730" t="str">
            <v>DSHS</v>
          </cell>
          <cell r="C2730" t="str">
            <v>Replace HVAC Cooling Towers</v>
          </cell>
          <cell r="D2730">
            <v>188937.60000000001</v>
          </cell>
          <cell r="E2730">
            <v>188937.60000000001</v>
          </cell>
          <cell r="F2730">
            <v>188937.60000000001</v>
          </cell>
          <cell r="G2730" t="str">
            <v>Construction</v>
          </cell>
          <cell r="H2730">
            <v>1</v>
          </cell>
          <cell r="I2730" t="str">
            <v>7212</v>
          </cell>
          <cell r="J2730" t="str">
            <v>Kerrville State Hospital</v>
          </cell>
        </row>
        <row r="2731">
          <cell r="A2731" t="str">
            <v>08-013-KSH</v>
          </cell>
          <cell r="B2731" t="str">
            <v>DSHS</v>
          </cell>
          <cell r="C2731" t="str">
            <v>Replace HVAC Cooling Towers</v>
          </cell>
          <cell r="D2731">
            <v>15117.95</v>
          </cell>
          <cell r="E2731">
            <v>15117.95</v>
          </cell>
          <cell r="F2731">
            <v>15117.95</v>
          </cell>
          <cell r="G2731" t="str">
            <v>Agency Admin.</v>
          </cell>
          <cell r="H2731">
            <v>6</v>
          </cell>
          <cell r="I2731" t="str">
            <v>7212</v>
          </cell>
          <cell r="J2731" t="str">
            <v>Kerrville State Hospital</v>
          </cell>
        </row>
        <row r="2732">
          <cell r="A2732" t="str">
            <v>08-013-KSH</v>
          </cell>
          <cell r="B2732" t="str">
            <v>DSHS</v>
          </cell>
          <cell r="C2732" t="str">
            <v>Replace HVAC Cooling Towers</v>
          </cell>
          <cell r="D2732">
            <v>0</v>
          </cell>
          <cell r="E2732">
            <v>0</v>
          </cell>
          <cell r="F2732">
            <v>0</v>
          </cell>
          <cell r="G2732" t="str">
            <v>Contingency</v>
          </cell>
          <cell r="H2732">
            <v>9</v>
          </cell>
          <cell r="I2732" t="str">
            <v>7212</v>
          </cell>
          <cell r="J2732" t="str">
            <v>Kerrville State Hospital</v>
          </cell>
        </row>
        <row r="2733">
          <cell r="A2733" t="str">
            <v>08-013-KSH</v>
          </cell>
          <cell r="B2733" t="str">
            <v>DSHS</v>
          </cell>
          <cell r="C2733" t="str">
            <v>Replace HVAC Cooling Towers</v>
          </cell>
          <cell r="D2733">
            <v>3612.15</v>
          </cell>
          <cell r="E2733">
            <v>3612.15</v>
          </cell>
          <cell r="F2733">
            <v>3612.15</v>
          </cell>
          <cell r="G2733" t="str">
            <v>Arch. &amp; Eng.</v>
          </cell>
          <cell r="H2733">
            <v>2</v>
          </cell>
          <cell r="I2733" t="str">
            <v>7619</v>
          </cell>
          <cell r="J2733" t="str">
            <v>Kerrville State Hospital</v>
          </cell>
        </row>
        <row r="2734">
          <cell r="A2734" t="str">
            <v>08-013-KSH</v>
          </cell>
          <cell r="B2734" t="str">
            <v>DSHS</v>
          </cell>
          <cell r="C2734" t="str">
            <v>Replace HVAC Cooling Towers</v>
          </cell>
          <cell r="D2734">
            <v>0</v>
          </cell>
          <cell r="E2734">
            <v>0</v>
          </cell>
          <cell r="F2734">
            <v>0</v>
          </cell>
          <cell r="G2734" t="str">
            <v>Construction</v>
          </cell>
          <cell r="H2734">
            <v>1</v>
          </cell>
          <cell r="I2734" t="str">
            <v>7630</v>
          </cell>
          <cell r="J2734" t="str">
            <v>Kerrville State Hospital</v>
          </cell>
        </row>
        <row r="2735">
          <cell r="A2735" t="str">
            <v>08-013-KSH</v>
          </cell>
          <cell r="B2735" t="str">
            <v>DSHS</v>
          </cell>
          <cell r="C2735" t="str">
            <v>Replace HVAC Cooling Towers</v>
          </cell>
          <cell r="D2735">
            <v>20468.849999999999</v>
          </cell>
          <cell r="E2735">
            <v>20468.849999999999</v>
          </cell>
          <cell r="F2735">
            <v>20468.849999999999</v>
          </cell>
          <cell r="G2735" t="str">
            <v>Arch. &amp; Eng.</v>
          </cell>
          <cell r="H2735">
            <v>2</v>
          </cell>
          <cell r="I2735" t="str">
            <v>7630</v>
          </cell>
          <cell r="J2735" t="str">
            <v>Kerrville State Hospital</v>
          </cell>
        </row>
        <row r="2736">
          <cell r="A2736" t="str">
            <v>08-013-KSH</v>
          </cell>
          <cell r="B2736" t="str">
            <v>DSHS</v>
          </cell>
          <cell r="C2736" t="str">
            <v>Replace HVAC Cooling Towers</v>
          </cell>
          <cell r="D2736">
            <v>1576.33</v>
          </cell>
          <cell r="E2736">
            <v>1576.33</v>
          </cell>
          <cell r="F2736">
            <v>1576.33</v>
          </cell>
          <cell r="G2736" t="str">
            <v>Legal</v>
          </cell>
          <cell r="H2736">
            <v>5</v>
          </cell>
          <cell r="I2736" t="str">
            <v>7630</v>
          </cell>
          <cell r="J2736" t="str">
            <v>Kerrville State Hospital</v>
          </cell>
        </row>
        <row r="2737">
          <cell r="A2737" t="str">
            <v>08-013-KSH</v>
          </cell>
          <cell r="B2737" t="str">
            <v>DSHS</v>
          </cell>
          <cell r="C2737" t="str">
            <v>Replace HVAC Cooling Towers</v>
          </cell>
          <cell r="D2737">
            <v>411.92</v>
          </cell>
          <cell r="E2737">
            <v>411.92</v>
          </cell>
          <cell r="F2737">
            <v>411.92</v>
          </cell>
          <cell r="G2737" t="str">
            <v>Agency Admin.</v>
          </cell>
          <cell r="H2737">
            <v>6</v>
          </cell>
          <cell r="I2737" t="str">
            <v>7630</v>
          </cell>
          <cell r="J2737" t="str">
            <v>Kerrville State Hospital</v>
          </cell>
        </row>
        <row r="2738">
          <cell r="A2738" t="str">
            <v>08-013-KSH</v>
          </cell>
          <cell r="B2738" t="str">
            <v>DSHS</v>
          </cell>
          <cell r="C2738" t="str">
            <v>Replace HVAC Cooling Towers</v>
          </cell>
          <cell r="D2738">
            <v>0</v>
          </cell>
          <cell r="E2738">
            <v>0</v>
          </cell>
          <cell r="F2738">
            <v>0</v>
          </cell>
          <cell r="G2738" t="str">
            <v>Other</v>
          </cell>
          <cell r="H2738">
            <v>8</v>
          </cell>
          <cell r="I2738" t="str">
            <v>7630</v>
          </cell>
          <cell r="J2738" t="str">
            <v>Kerrville State Hospital</v>
          </cell>
        </row>
        <row r="2739">
          <cell r="A2739" t="str">
            <v>08-013-KSH</v>
          </cell>
          <cell r="B2739" t="str">
            <v>DSHS</v>
          </cell>
          <cell r="C2739" t="str">
            <v>Replace HVAC Cooling Towers</v>
          </cell>
          <cell r="D2739">
            <v>0</v>
          </cell>
          <cell r="E2739">
            <v>0</v>
          </cell>
          <cell r="F2739">
            <v>0</v>
          </cell>
          <cell r="G2739" t="str">
            <v>Contingency</v>
          </cell>
          <cell r="H2739">
            <v>9</v>
          </cell>
          <cell r="I2739" t="str">
            <v>7630</v>
          </cell>
          <cell r="J2739" t="str">
            <v>Kerrville State Hospital</v>
          </cell>
        </row>
        <row r="2740">
          <cell r="A2740" t="str">
            <v>08-012-KSH</v>
          </cell>
          <cell r="B2740" t="str">
            <v>DSHS</v>
          </cell>
          <cell r="C2740" t="str">
            <v>Client Program Renovations</v>
          </cell>
          <cell r="D2740">
            <v>421418.71</v>
          </cell>
          <cell r="E2740">
            <v>421418.71</v>
          </cell>
          <cell r="F2740">
            <v>421418.71</v>
          </cell>
          <cell r="G2740" t="str">
            <v>Construction</v>
          </cell>
          <cell r="H2740">
            <v>1</v>
          </cell>
          <cell r="I2740" t="str">
            <v>7212</v>
          </cell>
          <cell r="J2740" t="str">
            <v>Kerrville State Hospital</v>
          </cell>
        </row>
        <row r="2741">
          <cell r="A2741" t="str">
            <v>08-012-KSH</v>
          </cell>
          <cell r="B2741" t="str">
            <v>DSHS</v>
          </cell>
          <cell r="C2741" t="str">
            <v>Client Program Renovations</v>
          </cell>
          <cell r="D2741">
            <v>21941.79</v>
          </cell>
          <cell r="E2741">
            <v>21941.79</v>
          </cell>
          <cell r="F2741">
            <v>21941.79</v>
          </cell>
          <cell r="G2741" t="str">
            <v>Agency Admin.</v>
          </cell>
          <cell r="H2741">
            <v>6</v>
          </cell>
          <cell r="I2741" t="str">
            <v>7212</v>
          </cell>
          <cell r="J2741" t="str">
            <v>Kerrville State Hospital</v>
          </cell>
        </row>
        <row r="2742">
          <cell r="A2742" t="str">
            <v>08-012-KSH</v>
          </cell>
          <cell r="B2742" t="str">
            <v>DSHS</v>
          </cell>
          <cell r="C2742" t="str">
            <v>Client Program Renovations</v>
          </cell>
          <cell r="D2742">
            <v>23548.06</v>
          </cell>
          <cell r="E2742">
            <v>23548.06</v>
          </cell>
          <cell r="F2742">
            <v>23548.06</v>
          </cell>
          <cell r="G2742" t="str">
            <v>Other</v>
          </cell>
          <cell r="H2742">
            <v>8</v>
          </cell>
          <cell r="I2742" t="str">
            <v>7212</v>
          </cell>
          <cell r="J2742" t="str">
            <v>Kerrville State Hospital</v>
          </cell>
        </row>
        <row r="2743">
          <cell r="A2743" t="str">
            <v>08-012-KSH</v>
          </cell>
          <cell r="B2743" t="str">
            <v>DSHS</v>
          </cell>
          <cell r="C2743" t="str">
            <v>Client Program Renovations</v>
          </cell>
          <cell r="D2743">
            <v>0</v>
          </cell>
          <cell r="E2743">
            <v>0</v>
          </cell>
          <cell r="F2743">
            <v>0</v>
          </cell>
          <cell r="G2743" t="str">
            <v>Contingency</v>
          </cell>
          <cell r="H2743">
            <v>9</v>
          </cell>
          <cell r="I2743" t="str">
            <v>7212</v>
          </cell>
          <cell r="J2743" t="str">
            <v>Kerrville State Hospital</v>
          </cell>
        </row>
        <row r="2744">
          <cell r="A2744" t="str">
            <v>08-012-KSH</v>
          </cell>
          <cell r="B2744" t="str">
            <v>DSHS</v>
          </cell>
          <cell r="C2744" t="str">
            <v>Client Program Renovations</v>
          </cell>
          <cell r="D2744">
            <v>29016</v>
          </cell>
          <cell r="E2744">
            <v>29016</v>
          </cell>
          <cell r="F2744">
            <v>29016</v>
          </cell>
          <cell r="G2744" t="str">
            <v>Arch. &amp; Eng.</v>
          </cell>
          <cell r="H2744">
            <v>2</v>
          </cell>
          <cell r="I2744" t="str">
            <v>7616</v>
          </cell>
          <cell r="J2744" t="str">
            <v>Kerrville State Hospital</v>
          </cell>
        </row>
        <row r="2745">
          <cell r="A2745" t="str">
            <v>08-012-KSH</v>
          </cell>
          <cell r="B2745" t="str">
            <v>DSHS</v>
          </cell>
          <cell r="C2745" t="str">
            <v>Client Program Renovations</v>
          </cell>
          <cell r="D2745">
            <v>0</v>
          </cell>
          <cell r="E2745">
            <v>0</v>
          </cell>
          <cell r="F2745">
            <v>0</v>
          </cell>
          <cell r="G2745" t="str">
            <v>Arch. &amp; Eng.</v>
          </cell>
          <cell r="H2745">
            <v>2</v>
          </cell>
          <cell r="I2745" t="str">
            <v>7619</v>
          </cell>
          <cell r="J2745" t="str">
            <v>Kerrville State Hospital</v>
          </cell>
        </row>
        <row r="2746">
          <cell r="A2746" t="str">
            <v>08-012-KSH</v>
          </cell>
          <cell r="B2746" t="str">
            <v>DSHS</v>
          </cell>
          <cell r="C2746" t="str">
            <v>Client Program Renovations</v>
          </cell>
          <cell r="D2746">
            <v>0</v>
          </cell>
          <cell r="E2746">
            <v>0</v>
          </cell>
          <cell r="F2746">
            <v>0</v>
          </cell>
          <cell r="G2746" t="str">
            <v>Construction</v>
          </cell>
          <cell r="H2746">
            <v>1</v>
          </cell>
          <cell r="I2746" t="str">
            <v>7630</v>
          </cell>
          <cell r="J2746" t="str">
            <v>Kerrville State Hospital</v>
          </cell>
        </row>
        <row r="2747">
          <cell r="A2747" t="str">
            <v>08-012-KSH</v>
          </cell>
          <cell r="B2747" t="str">
            <v>DSHS</v>
          </cell>
          <cell r="C2747" t="str">
            <v>Client Program Renovations</v>
          </cell>
          <cell r="D2747">
            <v>25653.33</v>
          </cell>
          <cell r="E2747">
            <v>25653.33</v>
          </cell>
          <cell r="F2747">
            <v>25653.33</v>
          </cell>
          <cell r="G2747" t="str">
            <v>Arch. &amp; Eng.</v>
          </cell>
          <cell r="H2747">
            <v>2</v>
          </cell>
          <cell r="I2747" t="str">
            <v>7630</v>
          </cell>
          <cell r="J2747" t="str">
            <v>Kerrville State Hospital</v>
          </cell>
        </row>
        <row r="2748">
          <cell r="A2748" t="str">
            <v>08-012-KSH</v>
          </cell>
          <cell r="B2748" t="str">
            <v>DSHS</v>
          </cell>
          <cell r="C2748" t="str">
            <v>Client Program Renovations</v>
          </cell>
          <cell r="D2748">
            <v>4742.6899999999996</v>
          </cell>
          <cell r="E2748">
            <v>4742.6899999999996</v>
          </cell>
          <cell r="F2748">
            <v>4742.6899999999996</v>
          </cell>
          <cell r="G2748" t="str">
            <v>Legal</v>
          </cell>
          <cell r="H2748">
            <v>5</v>
          </cell>
          <cell r="I2748" t="str">
            <v>7630</v>
          </cell>
          <cell r="J2748" t="str">
            <v>Kerrville State Hospital</v>
          </cell>
        </row>
        <row r="2749">
          <cell r="A2749" t="str">
            <v>08-012-KSH</v>
          </cell>
          <cell r="B2749" t="str">
            <v>DSHS</v>
          </cell>
          <cell r="C2749" t="str">
            <v>Client Program Renovations</v>
          </cell>
          <cell r="D2749">
            <v>16654.46</v>
          </cell>
          <cell r="E2749">
            <v>16654.46</v>
          </cell>
          <cell r="F2749">
            <v>16654.46</v>
          </cell>
          <cell r="G2749" t="str">
            <v>Agency Admin.</v>
          </cell>
          <cell r="H2749">
            <v>6</v>
          </cell>
          <cell r="I2749" t="str">
            <v>7630</v>
          </cell>
          <cell r="J2749" t="str">
            <v>Kerrville State Hospital</v>
          </cell>
        </row>
        <row r="2750">
          <cell r="A2750" t="str">
            <v>08-012-KSH</v>
          </cell>
          <cell r="B2750" t="str">
            <v>DSHS</v>
          </cell>
          <cell r="C2750" t="str">
            <v>Client Program Renovations</v>
          </cell>
          <cell r="D2750">
            <v>9478.8799999999992</v>
          </cell>
          <cell r="E2750">
            <v>9478.8799999999992</v>
          </cell>
          <cell r="F2750">
            <v>9478.8799999999992</v>
          </cell>
          <cell r="G2750" t="str">
            <v>Other</v>
          </cell>
          <cell r="H2750">
            <v>8</v>
          </cell>
          <cell r="I2750" t="str">
            <v>7630</v>
          </cell>
          <cell r="J2750" t="str">
            <v>Kerrville State Hospital</v>
          </cell>
        </row>
        <row r="2751">
          <cell r="A2751" t="str">
            <v>08-012-KSH</v>
          </cell>
          <cell r="B2751" t="str">
            <v>DSHS</v>
          </cell>
          <cell r="C2751" t="str">
            <v>Client Program Renovations</v>
          </cell>
          <cell r="D2751">
            <v>0</v>
          </cell>
          <cell r="E2751">
            <v>0</v>
          </cell>
          <cell r="F2751">
            <v>0</v>
          </cell>
          <cell r="G2751" t="str">
            <v>Contingency</v>
          </cell>
          <cell r="H2751">
            <v>9</v>
          </cell>
          <cell r="I2751" t="str">
            <v>7630</v>
          </cell>
          <cell r="J2751" t="str">
            <v>Kerrville State Hospital</v>
          </cell>
        </row>
        <row r="2752">
          <cell r="A2752" t="str">
            <v>08-010-EPC</v>
          </cell>
          <cell r="B2752" t="str">
            <v>DSHS</v>
          </cell>
          <cell r="C2752" t="str">
            <v>Replace HVAC Control Computer</v>
          </cell>
          <cell r="D2752">
            <v>0</v>
          </cell>
          <cell r="E2752">
            <v>0</v>
          </cell>
          <cell r="F2752">
            <v>0</v>
          </cell>
          <cell r="G2752" t="str">
            <v>Construction</v>
          </cell>
          <cell r="H2752">
            <v>1</v>
          </cell>
          <cell r="I2752" t="str">
            <v>7212</v>
          </cell>
          <cell r="J2752" t="str">
            <v>El Paso Psychiatric Center</v>
          </cell>
        </row>
        <row r="2753">
          <cell r="A2753" t="str">
            <v>08-010-EPC</v>
          </cell>
          <cell r="B2753" t="str">
            <v>DSHS</v>
          </cell>
          <cell r="C2753" t="str">
            <v>Replace HVAC Control Computer</v>
          </cell>
          <cell r="D2753">
            <v>0</v>
          </cell>
          <cell r="E2753">
            <v>0</v>
          </cell>
          <cell r="F2753">
            <v>0</v>
          </cell>
          <cell r="G2753" t="str">
            <v>Agency Admin.</v>
          </cell>
          <cell r="H2753">
            <v>6</v>
          </cell>
          <cell r="I2753" t="str">
            <v>7212</v>
          </cell>
          <cell r="J2753" t="str">
            <v>El Paso Psychiatric Center</v>
          </cell>
        </row>
        <row r="2754">
          <cell r="A2754" t="str">
            <v>08-010-EPC</v>
          </cell>
          <cell r="B2754" t="str">
            <v>DSHS</v>
          </cell>
          <cell r="C2754" t="str">
            <v>Replace HVAC Control Computer</v>
          </cell>
          <cell r="D2754">
            <v>0</v>
          </cell>
          <cell r="E2754">
            <v>0</v>
          </cell>
          <cell r="F2754">
            <v>0</v>
          </cell>
          <cell r="G2754" t="str">
            <v>Contingency</v>
          </cell>
          <cell r="H2754">
            <v>9</v>
          </cell>
          <cell r="I2754" t="str">
            <v>7212</v>
          </cell>
          <cell r="J2754" t="str">
            <v>El Paso Psychiatric Center</v>
          </cell>
        </row>
        <row r="2755">
          <cell r="A2755" t="str">
            <v>08-010-EPC</v>
          </cell>
          <cell r="B2755" t="str">
            <v>DSHS</v>
          </cell>
          <cell r="C2755" t="str">
            <v>Replace HVAC Control Computer</v>
          </cell>
          <cell r="D2755">
            <v>24699</v>
          </cell>
          <cell r="E2755">
            <v>24699</v>
          </cell>
          <cell r="F2755">
            <v>24699</v>
          </cell>
          <cell r="G2755" t="str">
            <v>Construction</v>
          </cell>
          <cell r="H2755">
            <v>1</v>
          </cell>
          <cell r="I2755" t="str">
            <v>7630</v>
          </cell>
          <cell r="J2755" t="str">
            <v>El Paso Psychiatric Center</v>
          </cell>
        </row>
        <row r="2756">
          <cell r="A2756" t="str">
            <v>08-010-EPC</v>
          </cell>
          <cell r="B2756" t="str">
            <v>DSHS</v>
          </cell>
          <cell r="C2756" t="str">
            <v>Replace HVAC Control Computer</v>
          </cell>
          <cell r="D2756">
            <v>0</v>
          </cell>
          <cell r="E2756">
            <v>0</v>
          </cell>
          <cell r="F2756">
            <v>0</v>
          </cell>
          <cell r="G2756" t="str">
            <v>Agency Admin.</v>
          </cell>
          <cell r="H2756">
            <v>6</v>
          </cell>
          <cell r="I2756" t="str">
            <v>7630</v>
          </cell>
          <cell r="J2756" t="str">
            <v>El Paso Psychiatric Center</v>
          </cell>
        </row>
        <row r="2757">
          <cell r="A2757" t="str">
            <v>08-010-EPC</v>
          </cell>
          <cell r="B2757" t="str">
            <v>DSHS</v>
          </cell>
          <cell r="C2757" t="str">
            <v>Replace HVAC Control Computer</v>
          </cell>
          <cell r="D2757">
            <v>0</v>
          </cell>
          <cell r="E2757">
            <v>0</v>
          </cell>
          <cell r="F2757">
            <v>0</v>
          </cell>
          <cell r="G2757" t="str">
            <v>Contingency</v>
          </cell>
          <cell r="H2757">
            <v>9</v>
          </cell>
          <cell r="I2757" t="str">
            <v>7630</v>
          </cell>
          <cell r="J2757" t="str">
            <v>El Paso Psychiatric Center</v>
          </cell>
        </row>
        <row r="2758">
          <cell r="A2758" t="str">
            <v>08-009-BSH</v>
          </cell>
          <cell r="B2758" t="str">
            <v>DSHS</v>
          </cell>
          <cell r="C2758" t="str">
            <v>Roof Repair/Replace Multi Bldgs</v>
          </cell>
          <cell r="D2758">
            <v>54739.77</v>
          </cell>
          <cell r="E2758">
            <v>54739.77</v>
          </cell>
          <cell r="F2758">
            <v>54739.77</v>
          </cell>
          <cell r="G2758" t="str">
            <v>Construction</v>
          </cell>
          <cell r="H2758">
            <v>1</v>
          </cell>
          <cell r="I2758" t="str">
            <v>7212</v>
          </cell>
          <cell r="J2758" t="str">
            <v>Big Spring State Hospital</v>
          </cell>
        </row>
        <row r="2759">
          <cell r="A2759" t="str">
            <v>08-009-BSH</v>
          </cell>
          <cell r="B2759" t="str">
            <v>DSHS</v>
          </cell>
          <cell r="C2759" t="str">
            <v>Roof Repair/Replace Multi Bldgs</v>
          </cell>
          <cell r="D2759">
            <v>12336.6</v>
          </cell>
          <cell r="E2759">
            <v>12336.6</v>
          </cell>
          <cell r="F2759">
            <v>12336.68</v>
          </cell>
          <cell r="G2759" t="str">
            <v>Arch. &amp; Eng.</v>
          </cell>
          <cell r="H2759">
            <v>2</v>
          </cell>
          <cell r="I2759" t="str">
            <v>7619</v>
          </cell>
          <cell r="J2759" t="str">
            <v>Big Spring State Hospital</v>
          </cell>
        </row>
        <row r="2760">
          <cell r="A2760" t="str">
            <v>08-009-BSH</v>
          </cell>
          <cell r="B2760" t="str">
            <v>DSHS</v>
          </cell>
          <cell r="C2760" t="str">
            <v>Roof Repair/Replace Multi Bldgs</v>
          </cell>
          <cell r="D2760">
            <v>0</v>
          </cell>
          <cell r="E2760">
            <v>0</v>
          </cell>
          <cell r="F2760">
            <v>0</v>
          </cell>
          <cell r="G2760" t="str">
            <v>Other</v>
          </cell>
          <cell r="H2760">
            <v>8</v>
          </cell>
          <cell r="I2760" t="str">
            <v>7619</v>
          </cell>
          <cell r="J2760" t="str">
            <v>Big Spring State Hospital</v>
          </cell>
        </row>
        <row r="2761">
          <cell r="A2761" t="str">
            <v>08-009-BSH</v>
          </cell>
          <cell r="B2761" t="str">
            <v>DSHS</v>
          </cell>
          <cell r="C2761" t="str">
            <v>Roof Repair/Replace Multi Bldgs</v>
          </cell>
          <cell r="D2761">
            <v>983253.74</v>
          </cell>
          <cell r="E2761">
            <v>983253.74</v>
          </cell>
          <cell r="F2761">
            <v>983253.74</v>
          </cell>
          <cell r="G2761" t="str">
            <v>Construction</v>
          </cell>
          <cell r="H2761">
            <v>1</v>
          </cell>
          <cell r="I2761" t="str">
            <v>7630</v>
          </cell>
          <cell r="J2761" t="str">
            <v>Big Spring State Hospital</v>
          </cell>
        </row>
        <row r="2762">
          <cell r="A2762" t="str">
            <v>08-009-BSH</v>
          </cell>
          <cell r="B2762" t="str">
            <v>DSHS</v>
          </cell>
          <cell r="C2762" t="str">
            <v>Roof Repair/Replace Multi Bldgs</v>
          </cell>
          <cell r="D2762">
            <v>81082.820000000007</v>
          </cell>
          <cell r="E2762">
            <v>81082.820000000007</v>
          </cell>
          <cell r="F2762">
            <v>81082.820000000007</v>
          </cell>
          <cell r="G2762" t="str">
            <v>Arch. &amp; Eng.</v>
          </cell>
          <cell r="H2762">
            <v>2</v>
          </cell>
          <cell r="I2762" t="str">
            <v>7630</v>
          </cell>
          <cell r="J2762" t="str">
            <v>Big Spring State Hospital</v>
          </cell>
        </row>
        <row r="2763">
          <cell r="A2763" t="str">
            <v>08-009-BSH</v>
          </cell>
          <cell r="B2763" t="str">
            <v>DSHS</v>
          </cell>
          <cell r="C2763" t="str">
            <v>Roof Repair/Replace Multi Bldgs</v>
          </cell>
          <cell r="D2763">
            <v>866.64</v>
          </cell>
          <cell r="E2763">
            <v>866.64</v>
          </cell>
          <cell r="F2763">
            <v>866.64</v>
          </cell>
          <cell r="G2763" t="str">
            <v>Legal</v>
          </cell>
          <cell r="H2763">
            <v>5</v>
          </cell>
          <cell r="I2763" t="str">
            <v>7630</v>
          </cell>
          <cell r="J2763" t="str">
            <v>Big Spring State Hospital</v>
          </cell>
        </row>
        <row r="2764">
          <cell r="A2764" t="str">
            <v>08-009-BSH</v>
          </cell>
          <cell r="B2764" t="str">
            <v>DSHS</v>
          </cell>
          <cell r="C2764" t="str">
            <v>Roof Repair/Replace Multi Bldgs</v>
          </cell>
          <cell r="D2764">
            <v>85527.53</v>
          </cell>
          <cell r="E2764">
            <v>85527.53</v>
          </cell>
          <cell r="F2764">
            <v>85527.53</v>
          </cell>
          <cell r="G2764" t="str">
            <v>Agency Admin.</v>
          </cell>
          <cell r="H2764">
            <v>6</v>
          </cell>
          <cell r="I2764" t="str">
            <v>7630</v>
          </cell>
          <cell r="J2764" t="str">
            <v>Big Spring State Hospital</v>
          </cell>
        </row>
        <row r="2765">
          <cell r="A2765" t="str">
            <v>08-009-BSH</v>
          </cell>
          <cell r="B2765" t="str">
            <v>DSHS</v>
          </cell>
          <cell r="C2765" t="str">
            <v>Roof Repair/Replace Multi Bldgs</v>
          </cell>
          <cell r="D2765">
            <v>0</v>
          </cell>
          <cell r="E2765">
            <v>0</v>
          </cell>
          <cell r="F2765">
            <v>0</v>
          </cell>
          <cell r="G2765" t="str">
            <v>Contingency</v>
          </cell>
          <cell r="H2765">
            <v>9</v>
          </cell>
          <cell r="I2765" t="str">
            <v>7630</v>
          </cell>
          <cell r="J2765" t="str">
            <v>Big Spring State Hospital</v>
          </cell>
        </row>
        <row r="2766">
          <cell r="A2766" t="str">
            <v>08-007-BSH</v>
          </cell>
          <cell r="B2766" t="str">
            <v>DSHS</v>
          </cell>
          <cell r="C2766" t="str">
            <v>Water Main &amp; Sewer Replacement</v>
          </cell>
          <cell r="D2766">
            <v>1111800.1200000001</v>
          </cell>
          <cell r="E2766">
            <v>1111800.1200000001</v>
          </cell>
          <cell r="F2766">
            <v>1111800.1200000001</v>
          </cell>
          <cell r="G2766" t="str">
            <v>Construction</v>
          </cell>
          <cell r="H2766">
            <v>1</v>
          </cell>
          <cell r="I2766" t="str">
            <v>7212</v>
          </cell>
          <cell r="J2766" t="str">
            <v>Big Spring State Hospital</v>
          </cell>
        </row>
        <row r="2767">
          <cell r="A2767" t="str">
            <v>08-007-BSH</v>
          </cell>
          <cell r="B2767" t="str">
            <v>DSHS</v>
          </cell>
          <cell r="C2767" t="str">
            <v>Water Main &amp; Sewer Replacement</v>
          </cell>
          <cell r="D2767">
            <v>21764.22</v>
          </cell>
          <cell r="E2767">
            <v>21764.22</v>
          </cell>
          <cell r="F2767">
            <v>21764.22</v>
          </cell>
          <cell r="G2767" t="str">
            <v>Arch. &amp; Eng.</v>
          </cell>
          <cell r="H2767">
            <v>2</v>
          </cell>
          <cell r="I2767" t="str">
            <v>7212</v>
          </cell>
          <cell r="J2767" t="str">
            <v>Big Spring State Hospital</v>
          </cell>
        </row>
        <row r="2768">
          <cell r="A2768" t="str">
            <v>08-007-BSH</v>
          </cell>
          <cell r="B2768" t="str">
            <v>DSHS</v>
          </cell>
          <cell r="C2768" t="str">
            <v>Water Main &amp; Sewer Replacement</v>
          </cell>
          <cell r="D2768">
            <v>93398.78</v>
          </cell>
          <cell r="E2768">
            <v>93398.78</v>
          </cell>
          <cell r="F2768">
            <v>93398.78</v>
          </cell>
          <cell r="G2768" t="str">
            <v>Agency Admin.</v>
          </cell>
          <cell r="H2768">
            <v>6</v>
          </cell>
          <cell r="I2768" t="str">
            <v>7212</v>
          </cell>
          <cell r="J2768" t="str">
            <v>Big Spring State Hospital</v>
          </cell>
        </row>
        <row r="2769">
          <cell r="A2769" t="str">
            <v>08-007-BSH</v>
          </cell>
          <cell r="B2769" t="str">
            <v>DSHS</v>
          </cell>
          <cell r="C2769" t="str">
            <v>Water Main &amp; Sewer Replacement</v>
          </cell>
          <cell r="D2769">
            <v>0</v>
          </cell>
          <cell r="E2769">
            <v>0</v>
          </cell>
          <cell r="F2769">
            <v>0</v>
          </cell>
          <cell r="G2769" t="str">
            <v>Contingency</v>
          </cell>
          <cell r="H2769">
            <v>9</v>
          </cell>
          <cell r="I2769" t="str">
            <v>7212</v>
          </cell>
          <cell r="J2769" t="str">
            <v>Big Spring State Hospital</v>
          </cell>
        </row>
        <row r="2770">
          <cell r="A2770" t="str">
            <v>08-007-BSH</v>
          </cell>
          <cell r="B2770" t="str">
            <v>DSHS</v>
          </cell>
          <cell r="C2770" t="str">
            <v>Water Main &amp; Sewer Replacement</v>
          </cell>
          <cell r="D2770">
            <v>0</v>
          </cell>
          <cell r="E2770">
            <v>0</v>
          </cell>
          <cell r="F2770">
            <v>0</v>
          </cell>
          <cell r="G2770" t="str">
            <v>Construction</v>
          </cell>
          <cell r="H2770">
            <v>1</v>
          </cell>
          <cell r="I2770" t="str">
            <v>7630</v>
          </cell>
          <cell r="J2770" t="str">
            <v>Big Spring State Hospital</v>
          </cell>
        </row>
        <row r="2771">
          <cell r="A2771" t="str">
            <v>08-007-BSH</v>
          </cell>
          <cell r="B2771" t="str">
            <v>DSHS</v>
          </cell>
          <cell r="C2771" t="str">
            <v>Water Main &amp; Sewer Replacement</v>
          </cell>
          <cell r="D2771">
            <v>89698.79</v>
          </cell>
          <cell r="E2771">
            <v>89698.79</v>
          </cell>
          <cell r="F2771">
            <v>89698.79</v>
          </cell>
          <cell r="G2771" t="str">
            <v>Arch. &amp; Eng.</v>
          </cell>
          <cell r="H2771">
            <v>2</v>
          </cell>
          <cell r="I2771" t="str">
            <v>7630</v>
          </cell>
          <cell r="J2771" t="str">
            <v>Big Spring State Hospital</v>
          </cell>
        </row>
        <row r="2772">
          <cell r="A2772" t="str">
            <v>08-007-BSH</v>
          </cell>
          <cell r="B2772" t="str">
            <v>DSHS</v>
          </cell>
          <cell r="C2772" t="str">
            <v>Water Main &amp; Sewer Replacement</v>
          </cell>
          <cell r="D2772">
            <v>0</v>
          </cell>
          <cell r="E2772">
            <v>0</v>
          </cell>
          <cell r="F2772">
            <v>0</v>
          </cell>
          <cell r="G2772" t="str">
            <v>Testing</v>
          </cell>
          <cell r="H2772">
            <v>4</v>
          </cell>
          <cell r="I2772" t="str">
            <v>7630</v>
          </cell>
          <cell r="J2772" t="str">
            <v>Big Spring State Hospital</v>
          </cell>
        </row>
        <row r="2773">
          <cell r="A2773" t="str">
            <v>08-007-BSH</v>
          </cell>
          <cell r="B2773" t="str">
            <v>DSHS</v>
          </cell>
          <cell r="C2773" t="str">
            <v>Water Main &amp; Sewer Replacement</v>
          </cell>
          <cell r="D2773">
            <v>0</v>
          </cell>
          <cell r="E2773">
            <v>0</v>
          </cell>
          <cell r="F2773">
            <v>0</v>
          </cell>
          <cell r="G2773" t="str">
            <v>Testing</v>
          </cell>
          <cell r="H2773">
            <v>4</v>
          </cell>
          <cell r="I2773" t="str">
            <v>7630</v>
          </cell>
          <cell r="J2773" t="str">
            <v>Big Spring State Hospital</v>
          </cell>
        </row>
        <row r="2774">
          <cell r="A2774" t="str">
            <v>08-007-BSH</v>
          </cell>
          <cell r="B2774" t="str">
            <v>DSHS</v>
          </cell>
          <cell r="C2774" t="str">
            <v>Water Main &amp; Sewer Replacement</v>
          </cell>
          <cell r="D2774">
            <v>1284.72</v>
          </cell>
          <cell r="E2774">
            <v>1284.72</v>
          </cell>
          <cell r="F2774">
            <v>1284.72</v>
          </cell>
          <cell r="G2774" t="str">
            <v>Legal</v>
          </cell>
          <cell r="H2774">
            <v>5</v>
          </cell>
          <cell r="I2774" t="str">
            <v>7630</v>
          </cell>
          <cell r="J2774" t="str">
            <v>Big Spring State Hospital</v>
          </cell>
        </row>
        <row r="2775">
          <cell r="A2775" t="str">
            <v>08-007-BSH</v>
          </cell>
          <cell r="B2775" t="str">
            <v>DSHS</v>
          </cell>
          <cell r="C2775" t="str">
            <v>Water Main &amp; Sewer Replacement</v>
          </cell>
          <cell r="D2775">
            <v>0</v>
          </cell>
          <cell r="E2775">
            <v>0</v>
          </cell>
          <cell r="F2775">
            <v>0</v>
          </cell>
          <cell r="G2775" t="str">
            <v>Agency Admin.</v>
          </cell>
          <cell r="H2775">
            <v>6</v>
          </cell>
          <cell r="I2775" t="str">
            <v>7630</v>
          </cell>
          <cell r="J2775" t="str">
            <v>Big Spring State Hospital</v>
          </cell>
        </row>
        <row r="2776">
          <cell r="A2776" t="str">
            <v>08-007-BSH</v>
          </cell>
          <cell r="B2776" t="str">
            <v>DSHS</v>
          </cell>
          <cell r="C2776" t="str">
            <v>Water Main &amp; Sewer Replacement</v>
          </cell>
          <cell r="D2776">
            <v>27259</v>
          </cell>
          <cell r="E2776">
            <v>27259</v>
          </cell>
          <cell r="F2776">
            <v>27259</v>
          </cell>
          <cell r="G2776" t="str">
            <v>Other</v>
          </cell>
          <cell r="H2776">
            <v>8</v>
          </cell>
          <cell r="I2776" t="str">
            <v>7630</v>
          </cell>
          <cell r="J2776" t="str">
            <v>Big Spring State Hospital</v>
          </cell>
        </row>
        <row r="2777">
          <cell r="A2777" t="str">
            <v>08-007-BSH</v>
          </cell>
          <cell r="B2777" t="str">
            <v>DSHS</v>
          </cell>
          <cell r="C2777" t="str">
            <v>Water Main &amp; Sewer Replacement</v>
          </cell>
          <cell r="D2777">
            <v>0</v>
          </cell>
          <cell r="E2777">
            <v>0</v>
          </cell>
          <cell r="F2777">
            <v>0</v>
          </cell>
          <cell r="G2777" t="str">
            <v>Contingency</v>
          </cell>
          <cell r="H2777">
            <v>9</v>
          </cell>
          <cell r="I2777" t="str">
            <v>7630</v>
          </cell>
          <cell r="J2777" t="str">
            <v>Big Spring State Hospital</v>
          </cell>
        </row>
        <row r="2778">
          <cell r="A2778" t="str">
            <v>08-006-ASH</v>
          </cell>
          <cell r="B2778" t="str">
            <v>DSHS</v>
          </cell>
          <cell r="C2778" t="str">
            <v>Roof Repair/Replace Multi Bldgs.</v>
          </cell>
          <cell r="D2778">
            <v>25685.02</v>
          </cell>
          <cell r="E2778">
            <v>25685.02</v>
          </cell>
          <cell r="F2778">
            <v>25685.02</v>
          </cell>
          <cell r="G2778" t="str">
            <v>Construction</v>
          </cell>
          <cell r="H2778">
            <v>1</v>
          </cell>
          <cell r="I2778" t="str">
            <v>7212</v>
          </cell>
          <cell r="J2778" t="str">
            <v>Austin State Hospital</v>
          </cell>
        </row>
        <row r="2779">
          <cell r="A2779" t="str">
            <v>08-006-ASH</v>
          </cell>
          <cell r="B2779" t="str">
            <v>DSHS</v>
          </cell>
          <cell r="C2779" t="str">
            <v>Roof Repair/Replace Multi Bldgs.</v>
          </cell>
          <cell r="D2779">
            <v>314.98</v>
          </cell>
          <cell r="E2779">
            <v>314.98</v>
          </cell>
          <cell r="F2779">
            <v>314.98</v>
          </cell>
          <cell r="G2779" t="str">
            <v>Agency Admin.</v>
          </cell>
          <cell r="H2779">
            <v>6</v>
          </cell>
          <cell r="I2779" t="str">
            <v>7212</v>
          </cell>
          <cell r="J2779" t="str">
            <v>Austin State Hospital</v>
          </cell>
        </row>
        <row r="2780">
          <cell r="A2780" t="str">
            <v>08-006-ASH</v>
          </cell>
          <cell r="B2780" t="str">
            <v>DSHS</v>
          </cell>
          <cell r="C2780" t="str">
            <v>Roof Repair/Replace Multi Bldgs.</v>
          </cell>
          <cell r="D2780">
            <v>0</v>
          </cell>
          <cell r="E2780">
            <v>0</v>
          </cell>
          <cell r="F2780">
            <v>0</v>
          </cell>
          <cell r="G2780" t="str">
            <v>Arch. &amp; Eng.</v>
          </cell>
          <cell r="H2780">
            <v>2</v>
          </cell>
          <cell r="I2780" t="str">
            <v>7616</v>
          </cell>
          <cell r="J2780" t="str">
            <v>Austin State Hospital</v>
          </cell>
        </row>
        <row r="2781">
          <cell r="A2781" t="str">
            <v>08-006-ASH</v>
          </cell>
          <cell r="B2781" t="str">
            <v>DSHS</v>
          </cell>
          <cell r="C2781" t="str">
            <v>Roof Repair/Replace Multi Bldgs.</v>
          </cell>
          <cell r="D2781">
            <v>5824.05</v>
          </cell>
          <cell r="E2781">
            <v>5824.05</v>
          </cell>
          <cell r="F2781">
            <v>5824.05</v>
          </cell>
          <cell r="G2781" t="str">
            <v>Arch. &amp; Eng.</v>
          </cell>
          <cell r="H2781">
            <v>2</v>
          </cell>
          <cell r="I2781" t="str">
            <v>7619</v>
          </cell>
          <cell r="J2781" t="str">
            <v>Austin State Hospital</v>
          </cell>
        </row>
        <row r="2782">
          <cell r="A2782" t="str">
            <v>08-006-ASH</v>
          </cell>
          <cell r="B2782" t="str">
            <v>DSHS</v>
          </cell>
          <cell r="C2782" t="str">
            <v>Roof Repair/Replace Multi Bldgs.</v>
          </cell>
          <cell r="D2782">
            <v>488015.28</v>
          </cell>
          <cell r="E2782">
            <v>488015.28</v>
          </cell>
          <cell r="F2782">
            <v>488015.28</v>
          </cell>
          <cell r="G2782" t="str">
            <v>Construction</v>
          </cell>
          <cell r="H2782">
            <v>1</v>
          </cell>
          <cell r="I2782" t="str">
            <v>7630</v>
          </cell>
          <cell r="J2782" t="str">
            <v>Austin State Hospital</v>
          </cell>
        </row>
        <row r="2783">
          <cell r="A2783" t="str">
            <v>08-006-ASH</v>
          </cell>
          <cell r="B2783" t="str">
            <v>DSHS</v>
          </cell>
          <cell r="C2783" t="str">
            <v>Roof Repair/Replace Multi Bldgs.</v>
          </cell>
          <cell r="D2783">
            <v>35777.33</v>
          </cell>
          <cell r="E2783">
            <v>35777.33</v>
          </cell>
          <cell r="F2783">
            <v>35777.33</v>
          </cell>
          <cell r="G2783" t="str">
            <v>Arch. &amp; Eng.</v>
          </cell>
          <cell r="H2783">
            <v>2</v>
          </cell>
          <cell r="I2783" t="str">
            <v>7630</v>
          </cell>
          <cell r="J2783" t="str">
            <v>Austin State Hospital</v>
          </cell>
        </row>
        <row r="2784">
          <cell r="A2784" t="str">
            <v>08-006-ASH</v>
          </cell>
          <cell r="B2784" t="str">
            <v>DSHS</v>
          </cell>
          <cell r="C2784" t="str">
            <v>Roof Repair/Replace Multi Bldgs.</v>
          </cell>
          <cell r="D2784">
            <v>0</v>
          </cell>
          <cell r="E2784">
            <v>0</v>
          </cell>
          <cell r="F2784">
            <v>0</v>
          </cell>
          <cell r="G2784" t="str">
            <v>Testing</v>
          </cell>
          <cell r="H2784">
            <v>4</v>
          </cell>
          <cell r="I2784" t="str">
            <v>7630</v>
          </cell>
          <cell r="J2784" t="str">
            <v>Austin State Hospital</v>
          </cell>
        </row>
        <row r="2785">
          <cell r="A2785" t="str">
            <v>08-006-ASH</v>
          </cell>
          <cell r="B2785" t="str">
            <v>DSHS</v>
          </cell>
          <cell r="C2785" t="str">
            <v>Roof Repair/Replace Multi Bldgs.</v>
          </cell>
          <cell r="D2785">
            <v>2541.35</v>
          </cell>
          <cell r="E2785">
            <v>2541.35</v>
          </cell>
          <cell r="F2785">
            <v>2541.35</v>
          </cell>
          <cell r="G2785" t="str">
            <v>Legal</v>
          </cell>
          <cell r="H2785">
            <v>5</v>
          </cell>
          <cell r="I2785" t="str">
            <v>7630</v>
          </cell>
          <cell r="J2785" t="str">
            <v>Austin State Hospital</v>
          </cell>
        </row>
        <row r="2786">
          <cell r="A2786" t="str">
            <v>08-006-ASH</v>
          </cell>
          <cell r="B2786" t="str">
            <v>DSHS</v>
          </cell>
          <cell r="C2786" t="str">
            <v>Roof Repair/Replace Multi Bldgs.</v>
          </cell>
          <cell r="D2786">
            <v>43536.62</v>
          </cell>
          <cell r="E2786">
            <v>43536.62</v>
          </cell>
          <cell r="F2786">
            <v>43536.62</v>
          </cell>
          <cell r="G2786" t="str">
            <v>Agency Admin.</v>
          </cell>
          <cell r="H2786">
            <v>6</v>
          </cell>
          <cell r="I2786" t="str">
            <v>7630</v>
          </cell>
          <cell r="J2786" t="str">
            <v>Austin State Hospital</v>
          </cell>
        </row>
        <row r="2787">
          <cell r="A2787" t="str">
            <v>08-006-ASH</v>
          </cell>
          <cell r="B2787" t="str">
            <v>DSHS</v>
          </cell>
          <cell r="C2787" t="str">
            <v>Roof Repair/Replace Multi Bldgs.</v>
          </cell>
          <cell r="D2787">
            <v>37007.08</v>
          </cell>
          <cell r="E2787">
            <v>37007.08</v>
          </cell>
          <cell r="F2787">
            <v>37007.08</v>
          </cell>
          <cell r="G2787" t="str">
            <v>Other</v>
          </cell>
          <cell r="H2787">
            <v>8</v>
          </cell>
          <cell r="I2787" t="str">
            <v>7630</v>
          </cell>
          <cell r="J2787" t="str">
            <v>Austin State Hospital</v>
          </cell>
        </row>
        <row r="2788">
          <cell r="A2788" t="str">
            <v>08-006-ASH</v>
          </cell>
          <cell r="B2788" t="str">
            <v>DSHS</v>
          </cell>
          <cell r="C2788" t="str">
            <v>Roof Repair/Replace Multi Bldgs.</v>
          </cell>
          <cell r="D2788">
            <v>0</v>
          </cell>
          <cell r="E2788">
            <v>0</v>
          </cell>
          <cell r="F2788">
            <v>0</v>
          </cell>
          <cell r="G2788" t="str">
            <v>Contingency</v>
          </cell>
          <cell r="H2788">
            <v>9</v>
          </cell>
          <cell r="I2788" t="str">
            <v>7630</v>
          </cell>
          <cell r="J2788" t="str">
            <v>Austin State Hospital</v>
          </cell>
        </row>
        <row r="2789">
          <cell r="A2789" t="str">
            <v>08-005-ASH</v>
          </cell>
          <cell r="B2789" t="str">
            <v>DSHS</v>
          </cell>
          <cell r="C2789" t="str">
            <v>Client Program Renovations</v>
          </cell>
          <cell r="D2789">
            <v>746482.6</v>
          </cell>
          <cell r="E2789">
            <v>746482.6</v>
          </cell>
          <cell r="F2789">
            <v>746482.6</v>
          </cell>
          <cell r="G2789" t="str">
            <v>Construction</v>
          </cell>
          <cell r="H2789">
            <v>1</v>
          </cell>
          <cell r="I2789" t="str">
            <v>7212</v>
          </cell>
          <cell r="J2789" t="str">
            <v>Austin State Hospital</v>
          </cell>
        </row>
        <row r="2790">
          <cell r="A2790" t="str">
            <v>08-005-ASH</v>
          </cell>
          <cell r="B2790" t="str">
            <v>DSHS</v>
          </cell>
          <cell r="C2790" t="str">
            <v>Client Program Renovations</v>
          </cell>
          <cell r="D2790">
            <v>27212.37</v>
          </cell>
          <cell r="E2790">
            <v>27212.37</v>
          </cell>
          <cell r="F2790">
            <v>27212.37</v>
          </cell>
          <cell r="G2790" t="str">
            <v>Arch. &amp; Eng.</v>
          </cell>
          <cell r="H2790">
            <v>2</v>
          </cell>
          <cell r="I2790" t="str">
            <v>7212</v>
          </cell>
          <cell r="J2790" t="str">
            <v>Austin State Hospital</v>
          </cell>
        </row>
        <row r="2791">
          <cell r="A2791" t="str">
            <v>08-005-ASH</v>
          </cell>
          <cell r="B2791" t="str">
            <v>DSHS</v>
          </cell>
          <cell r="C2791" t="str">
            <v>Client Program Renovations</v>
          </cell>
          <cell r="D2791">
            <v>57863.01</v>
          </cell>
          <cell r="E2791">
            <v>57863.01</v>
          </cell>
          <cell r="F2791">
            <v>57863.01</v>
          </cell>
          <cell r="G2791" t="str">
            <v>Agency Admin.</v>
          </cell>
          <cell r="H2791">
            <v>6</v>
          </cell>
          <cell r="I2791" t="str">
            <v>7212</v>
          </cell>
          <cell r="J2791" t="str">
            <v>Austin State Hospital</v>
          </cell>
        </row>
        <row r="2792">
          <cell r="A2792" t="str">
            <v>08-005-ASH</v>
          </cell>
          <cell r="B2792" t="str">
            <v>DSHS</v>
          </cell>
          <cell r="C2792" t="str">
            <v>Client Program Renovations</v>
          </cell>
          <cell r="D2792">
            <v>0</v>
          </cell>
          <cell r="E2792">
            <v>0</v>
          </cell>
          <cell r="F2792">
            <v>0</v>
          </cell>
          <cell r="G2792" t="str">
            <v>Other</v>
          </cell>
          <cell r="H2792">
            <v>8</v>
          </cell>
          <cell r="I2792" t="str">
            <v>7212</v>
          </cell>
          <cell r="J2792" t="str">
            <v>Austin State Hospital</v>
          </cell>
        </row>
        <row r="2793">
          <cell r="A2793" t="str">
            <v>08-005-ASH</v>
          </cell>
          <cell r="B2793" t="str">
            <v>DSHS</v>
          </cell>
          <cell r="C2793" t="str">
            <v>Client Program Renovations</v>
          </cell>
          <cell r="D2793">
            <v>0</v>
          </cell>
          <cell r="E2793">
            <v>0</v>
          </cell>
          <cell r="F2793">
            <v>0</v>
          </cell>
          <cell r="G2793" t="str">
            <v>Contingency</v>
          </cell>
          <cell r="H2793">
            <v>9</v>
          </cell>
          <cell r="I2793" t="str">
            <v>7212</v>
          </cell>
          <cell r="J2793" t="str">
            <v>Austin State Hospital</v>
          </cell>
        </row>
        <row r="2794">
          <cell r="A2794" t="str">
            <v>08-005-ASH</v>
          </cell>
          <cell r="B2794" t="str">
            <v>DSHS</v>
          </cell>
          <cell r="C2794" t="str">
            <v>Client Program Renovations</v>
          </cell>
          <cell r="D2794">
            <v>760547.5</v>
          </cell>
          <cell r="E2794">
            <v>760547.5</v>
          </cell>
          <cell r="F2794">
            <v>760547.5</v>
          </cell>
          <cell r="G2794" t="str">
            <v>Construction</v>
          </cell>
          <cell r="H2794">
            <v>1</v>
          </cell>
          <cell r="I2794" t="str">
            <v>7630</v>
          </cell>
          <cell r="J2794" t="str">
            <v>Austin State Hospital</v>
          </cell>
        </row>
        <row r="2795">
          <cell r="A2795" t="str">
            <v>08-005-ASH</v>
          </cell>
          <cell r="B2795" t="str">
            <v>DSHS</v>
          </cell>
          <cell r="C2795" t="str">
            <v>Client Program Renovations</v>
          </cell>
          <cell r="D2795">
            <v>145028.66</v>
          </cell>
          <cell r="E2795">
            <v>145028.66</v>
          </cell>
          <cell r="F2795">
            <v>145028.66</v>
          </cell>
          <cell r="G2795" t="str">
            <v>Arch. &amp; Eng.</v>
          </cell>
          <cell r="H2795">
            <v>2</v>
          </cell>
          <cell r="I2795" t="str">
            <v>7630</v>
          </cell>
          <cell r="J2795" t="str">
            <v>Austin State Hospital</v>
          </cell>
        </row>
        <row r="2796">
          <cell r="A2796" t="str">
            <v>08-005-ASH</v>
          </cell>
          <cell r="B2796" t="str">
            <v>DSHS</v>
          </cell>
          <cell r="C2796" t="str">
            <v>Client Program Renovations</v>
          </cell>
          <cell r="D2796">
            <v>22489.5</v>
          </cell>
          <cell r="E2796">
            <v>22489.5</v>
          </cell>
          <cell r="F2796">
            <v>22489.5</v>
          </cell>
          <cell r="G2796" t="str">
            <v>Site Survey</v>
          </cell>
          <cell r="H2796">
            <v>3</v>
          </cell>
          <cell r="I2796" t="str">
            <v>7630</v>
          </cell>
          <cell r="J2796" t="str">
            <v>Austin State Hospital</v>
          </cell>
        </row>
        <row r="2797">
          <cell r="A2797" t="str">
            <v>08-005-ASH</v>
          </cell>
          <cell r="B2797" t="str">
            <v>DSHS</v>
          </cell>
          <cell r="C2797" t="str">
            <v>Client Program Renovations</v>
          </cell>
          <cell r="D2797">
            <v>0</v>
          </cell>
          <cell r="E2797">
            <v>0</v>
          </cell>
          <cell r="F2797">
            <v>0</v>
          </cell>
          <cell r="G2797" t="str">
            <v>Testing</v>
          </cell>
          <cell r="H2797">
            <v>4</v>
          </cell>
          <cell r="I2797" t="str">
            <v>7630</v>
          </cell>
          <cell r="J2797" t="str">
            <v>Austin State Hospital</v>
          </cell>
        </row>
        <row r="2798">
          <cell r="A2798" t="str">
            <v>08-005-ASH</v>
          </cell>
          <cell r="B2798" t="str">
            <v>DSHS</v>
          </cell>
          <cell r="C2798" t="str">
            <v>Client Program Renovations</v>
          </cell>
          <cell r="D2798">
            <v>1835.55</v>
          </cell>
          <cell r="E2798">
            <v>1835.55</v>
          </cell>
          <cell r="F2798">
            <v>1835.55</v>
          </cell>
          <cell r="G2798" t="str">
            <v>Legal</v>
          </cell>
          <cell r="H2798">
            <v>5</v>
          </cell>
          <cell r="I2798" t="str">
            <v>7630</v>
          </cell>
          <cell r="J2798" t="str">
            <v>Austin State Hospital</v>
          </cell>
        </row>
        <row r="2799">
          <cell r="A2799" t="str">
            <v>08-005-ASH</v>
          </cell>
          <cell r="B2799" t="str">
            <v>DSHS</v>
          </cell>
          <cell r="C2799" t="str">
            <v>Client Program Renovations</v>
          </cell>
          <cell r="D2799">
            <v>68835.58</v>
          </cell>
          <cell r="E2799">
            <v>68835.58</v>
          </cell>
          <cell r="F2799">
            <v>68835.58</v>
          </cell>
          <cell r="G2799" t="str">
            <v>Agency Admin.</v>
          </cell>
          <cell r="H2799">
            <v>6</v>
          </cell>
          <cell r="I2799" t="str">
            <v>7630</v>
          </cell>
          <cell r="J2799" t="str">
            <v>Austin State Hospital</v>
          </cell>
        </row>
        <row r="2800">
          <cell r="A2800" t="str">
            <v>08-005-ASH</v>
          </cell>
          <cell r="B2800" t="str">
            <v>DSHS</v>
          </cell>
          <cell r="C2800" t="str">
            <v>Client Program Renovations</v>
          </cell>
          <cell r="D2800">
            <v>15187.7</v>
          </cell>
          <cell r="E2800">
            <v>15187.7</v>
          </cell>
          <cell r="F2800">
            <v>15187.7</v>
          </cell>
          <cell r="G2800" t="str">
            <v>Other</v>
          </cell>
          <cell r="H2800">
            <v>8</v>
          </cell>
          <cell r="I2800" t="str">
            <v>7630</v>
          </cell>
          <cell r="J2800" t="str">
            <v>Austin State Hospital</v>
          </cell>
        </row>
        <row r="2801">
          <cell r="A2801" t="str">
            <v>08-005-ASH</v>
          </cell>
          <cell r="B2801" t="str">
            <v>DSHS</v>
          </cell>
          <cell r="C2801" t="str">
            <v>Client Program Renovations</v>
          </cell>
          <cell r="D2801">
            <v>0</v>
          </cell>
          <cell r="E2801">
            <v>0</v>
          </cell>
          <cell r="F2801">
            <v>0</v>
          </cell>
          <cell r="G2801" t="str">
            <v>Contingency</v>
          </cell>
          <cell r="H2801">
            <v>9</v>
          </cell>
          <cell r="I2801" t="str">
            <v>7630</v>
          </cell>
          <cell r="J2801" t="str">
            <v>Austin State Hospital</v>
          </cell>
        </row>
        <row r="2802">
          <cell r="A2802" t="str">
            <v>06-034-ASH</v>
          </cell>
          <cell r="B2802" t="str">
            <v>DSHS</v>
          </cell>
          <cell r="C2802" t="str">
            <v>Client Program Renovations</v>
          </cell>
          <cell r="D2802">
            <v>24163.54</v>
          </cell>
          <cell r="E2802">
            <v>24163.54</v>
          </cell>
          <cell r="F2802">
            <v>24163.54</v>
          </cell>
          <cell r="G2802" t="str">
            <v>Construction</v>
          </cell>
          <cell r="H2802">
            <v>1</v>
          </cell>
          <cell r="I2802" t="str">
            <v>7212</v>
          </cell>
          <cell r="J2802" t="str">
            <v>Austin State Hospital</v>
          </cell>
        </row>
        <row r="2803">
          <cell r="A2803" t="str">
            <v>06-034-ASH</v>
          </cell>
          <cell r="B2803" t="str">
            <v>DSHS</v>
          </cell>
          <cell r="C2803" t="str">
            <v>Client Program Renovations</v>
          </cell>
          <cell r="D2803">
            <v>56000</v>
          </cell>
          <cell r="E2803">
            <v>56000</v>
          </cell>
          <cell r="F2803">
            <v>56000</v>
          </cell>
          <cell r="G2803" t="str">
            <v>Construction</v>
          </cell>
          <cell r="H2803">
            <v>1</v>
          </cell>
          <cell r="I2803" t="str">
            <v>7616</v>
          </cell>
          <cell r="J2803" t="str">
            <v>Austin State Hospital</v>
          </cell>
        </row>
        <row r="2804">
          <cell r="A2804" t="str">
            <v>06-034-ASH</v>
          </cell>
          <cell r="B2804" t="str">
            <v>DSHS</v>
          </cell>
          <cell r="C2804" t="str">
            <v>Client Program Renovations</v>
          </cell>
          <cell r="D2804">
            <v>6256.26</v>
          </cell>
          <cell r="E2804">
            <v>6256.26</v>
          </cell>
          <cell r="F2804">
            <v>6256.26</v>
          </cell>
          <cell r="G2804" t="str">
            <v>Arch. &amp; Eng.</v>
          </cell>
          <cell r="H2804">
            <v>2</v>
          </cell>
          <cell r="I2804" t="str">
            <v>7616</v>
          </cell>
          <cell r="J2804" t="str">
            <v>Austin State Hospital</v>
          </cell>
        </row>
        <row r="2805">
          <cell r="A2805" t="str">
            <v>06-034-ASH</v>
          </cell>
          <cell r="B2805" t="str">
            <v>DSHS</v>
          </cell>
          <cell r="C2805" t="str">
            <v>Client Program Renovations</v>
          </cell>
          <cell r="D2805">
            <v>0</v>
          </cell>
          <cell r="E2805">
            <v>0</v>
          </cell>
          <cell r="F2805">
            <v>0</v>
          </cell>
          <cell r="G2805" t="str">
            <v>Legal</v>
          </cell>
          <cell r="H2805">
            <v>5</v>
          </cell>
          <cell r="I2805" t="str">
            <v>7616</v>
          </cell>
          <cell r="J2805" t="str">
            <v>Austin State Hospital</v>
          </cell>
        </row>
        <row r="2806">
          <cell r="A2806" t="str">
            <v>06-034-ASH</v>
          </cell>
          <cell r="B2806" t="str">
            <v>DSHS</v>
          </cell>
          <cell r="C2806" t="str">
            <v>Client Program Renovations</v>
          </cell>
          <cell r="D2806">
            <v>0</v>
          </cell>
          <cell r="E2806">
            <v>0</v>
          </cell>
          <cell r="F2806">
            <v>0</v>
          </cell>
          <cell r="G2806" t="str">
            <v>Agency Admin.</v>
          </cell>
          <cell r="H2806">
            <v>6</v>
          </cell>
          <cell r="I2806" t="str">
            <v>7616</v>
          </cell>
          <cell r="J2806" t="str">
            <v>Austin State Hospital</v>
          </cell>
        </row>
        <row r="2807">
          <cell r="A2807" t="str">
            <v>06-034-ASH</v>
          </cell>
          <cell r="B2807" t="str">
            <v>DSHS</v>
          </cell>
          <cell r="C2807" t="str">
            <v>Client Program Renovations</v>
          </cell>
          <cell r="D2807">
            <v>0</v>
          </cell>
          <cell r="E2807">
            <v>0</v>
          </cell>
          <cell r="F2807">
            <v>0</v>
          </cell>
          <cell r="G2807" t="str">
            <v>Contingency</v>
          </cell>
          <cell r="H2807">
            <v>9</v>
          </cell>
          <cell r="I2807" t="str">
            <v>7616</v>
          </cell>
          <cell r="J2807" t="str">
            <v>Austin State Hospital</v>
          </cell>
        </row>
        <row r="2808">
          <cell r="A2808" t="str">
            <v>06-034-ASH</v>
          </cell>
          <cell r="B2808" t="str">
            <v>DSHS</v>
          </cell>
          <cell r="C2808" t="str">
            <v>Client Program Renovations</v>
          </cell>
          <cell r="D2808">
            <v>1299125.19</v>
          </cell>
          <cell r="E2808">
            <v>1299125.19</v>
          </cell>
          <cell r="F2808">
            <v>1299125.19</v>
          </cell>
          <cell r="G2808" t="str">
            <v>Construction</v>
          </cell>
          <cell r="H2808">
            <v>1</v>
          </cell>
          <cell r="I2808" t="str">
            <v>7619</v>
          </cell>
          <cell r="J2808" t="str">
            <v>Austin State Hospital</v>
          </cell>
        </row>
        <row r="2809">
          <cell r="A2809" t="str">
            <v>06-034-ASH</v>
          </cell>
          <cell r="B2809" t="str">
            <v>DSHS</v>
          </cell>
          <cell r="C2809" t="str">
            <v>Client Program Renovations</v>
          </cell>
          <cell r="D2809">
            <v>127238.39999999999</v>
          </cell>
          <cell r="E2809">
            <v>127238.39999999999</v>
          </cell>
          <cell r="F2809">
            <v>127238.39999999999</v>
          </cell>
          <cell r="G2809" t="str">
            <v>Arch. &amp; Eng.</v>
          </cell>
          <cell r="H2809">
            <v>2</v>
          </cell>
          <cell r="I2809" t="str">
            <v>7619</v>
          </cell>
          <cell r="J2809" t="str">
            <v>Austin State Hospital</v>
          </cell>
        </row>
        <row r="2810">
          <cell r="A2810" t="str">
            <v>06-034-ASH</v>
          </cell>
          <cell r="B2810" t="str">
            <v>DSHS</v>
          </cell>
          <cell r="C2810" t="str">
            <v>Client Program Renovations</v>
          </cell>
          <cell r="D2810">
            <v>2531.96</v>
          </cell>
          <cell r="E2810">
            <v>2531.96</v>
          </cell>
          <cell r="F2810">
            <v>2531.96</v>
          </cell>
          <cell r="G2810" t="str">
            <v>Legal</v>
          </cell>
          <cell r="H2810">
            <v>5</v>
          </cell>
          <cell r="I2810" t="str">
            <v>7619</v>
          </cell>
          <cell r="J2810" t="str">
            <v>Austin State Hospital</v>
          </cell>
        </row>
        <row r="2811">
          <cell r="A2811" t="str">
            <v>06-034-ASH</v>
          </cell>
          <cell r="B2811" t="str">
            <v>DSHS</v>
          </cell>
          <cell r="C2811" t="str">
            <v>Client Program Renovations</v>
          </cell>
          <cell r="D2811">
            <v>118516.35</v>
          </cell>
          <cell r="E2811">
            <v>118516.35</v>
          </cell>
          <cell r="F2811">
            <v>118516.35</v>
          </cell>
          <cell r="G2811" t="str">
            <v>Agency Admin.</v>
          </cell>
          <cell r="H2811">
            <v>6</v>
          </cell>
          <cell r="I2811" t="str">
            <v>7619</v>
          </cell>
          <cell r="J2811" t="str">
            <v>Austin State Hospital</v>
          </cell>
        </row>
        <row r="2812">
          <cell r="A2812" t="str">
            <v>06-034-ASH</v>
          </cell>
          <cell r="B2812" t="str">
            <v>DSHS</v>
          </cell>
          <cell r="C2812" t="str">
            <v>Client Program Renovations</v>
          </cell>
          <cell r="D2812">
            <v>7408.76</v>
          </cell>
          <cell r="E2812">
            <v>7408.76</v>
          </cell>
          <cell r="F2812">
            <v>7408.76</v>
          </cell>
          <cell r="G2812" t="str">
            <v>Other</v>
          </cell>
          <cell r="H2812">
            <v>8</v>
          </cell>
          <cell r="I2812" t="str">
            <v>7619</v>
          </cell>
          <cell r="J2812" t="str">
            <v>Austin State Hospital</v>
          </cell>
        </row>
        <row r="2813">
          <cell r="A2813" t="str">
            <v>06-034-ASH</v>
          </cell>
          <cell r="B2813" t="str">
            <v>DSHS</v>
          </cell>
          <cell r="C2813" t="str">
            <v>Client Program Renovations</v>
          </cell>
          <cell r="D2813">
            <v>0</v>
          </cell>
          <cell r="E2813">
            <v>0</v>
          </cell>
          <cell r="F2813">
            <v>0</v>
          </cell>
          <cell r="G2813" t="str">
            <v>Contingency</v>
          </cell>
          <cell r="H2813">
            <v>9</v>
          </cell>
          <cell r="I2813" t="str">
            <v>7619</v>
          </cell>
          <cell r="J2813" t="str">
            <v>Austin State Hospital</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 Activation &amp; AMEND 16-17"/>
      <sheetName val="ActivationTemplate"/>
      <sheetName val="AMEND Req Set up"/>
      <sheetName val="ACTIVATIONS Req Set Up"/>
      <sheetName val="AE Routing Sheet Auto"/>
      <sheetName val="AE Vendor Voucher"/>
      <sheetName val="App SSLC"/>
      <sheetName val="App SSLC Formulas"/>
      <sheetName val="App SH"/>
      <sheetName val=" App SH Formulas"/>
      <sheetName val="Approved APPN 16-17"/>
      <sheetName val="CAFM Update"/>
      <sheetName val="Change Orders 18-19"/>
      <sheetName val="Change Orders 16-17"/>
      <sheetName val="Construction Req Set Up"/>
      <sheetName val="Constr Voucher"/>
      <sheetName val="AE Post Award Sheet"/>
      <sheetName val="Clean Vendor Voucher"/>
      <sheetName val="MC Close Out Checklist"/>
      <sheetName val="CO-Routing Sheet"/>
      <sheetName val="Forms A B C D"/>
      <sheetName val="Location Table"/>
      <sheetName val="FEES"/>
    </sheetNames>
    <sheetDataSet>
      <sheetData sheetId="0" refreshError="1"/>
      <sheetData sheetId="1" refreshError="1"/>
      <sheetData sheetId="2" refreshError="1"/>
      <sheetData sheetId="3" refreshError="1"/>
      <sheetData sheetId="4" refreshError="1"/>
      <sheetData sheetId="5" refreshError="1"/>
      <sheetData sheetId="6" refreshError="1">
        <row r="1">
          <cell r="B1" t="str">
            <v xml:space="preserve">FY18-19 Supported Living Center Deferred Maintenance Project List </v>
          </cell>
          <cell r="C1"/>
          <cell r="D1"/>
          <cell r="E1"/>
          <cell r="F1"/>
          <cell r="G1"/>
          <cell r="H1"/>
          <cell r="I1"/>
          <cell r="J1"/>
        </row>
        <row r="2">
          <cell r="B2"/>
          <cell r="C2"/>
          <cell r="D2"/>
          <cell r="E2"/>
          <cell r="F2"/>
          <cell r="G2"/>
          <cell r="I2"/>
          <cell r="J2"/>
        </row>
        <row r="3">
          <cell r="B3"/>
          <cell r="C3"/>
          <cell r="D3"/>
          <cell r="E3"/>
          <cell r="F3"/>
          <cell r="G3"/>
          <cell r="H3"/>
          <cell r="I3" t="str">
            <v>Round Whole dollar</v>
          </cell>
          <cell r="J3"/>
        </row>
        <row r="4">
          <cell r="B4" t="str">
            <v>Project Number</v>
          </cell>
          <cell r="C4" t="str">
            <v>Project Title</v>
          </cell>
          <cell r="D4" t="str">
            <v>Project Type</v>
          </cell>
          <cell r="E4" t="str">
            <v>PM</v>
          </cell>
          <cell r="F4" t="str">
            <v>Deficiencies</v>
          </cell>
          <cell r="G4" t="str">
            <v xml:space="preserve">Buildings </v>
          </cell>
          <cell r="H4" t="str">
            <v>Increase Beds</v>
          </cell>
          <cell r="I4" t="str">
            <v>Cost Estimate</v>
          </cell>
          <cell r="J4" t="str">
            <v>Estimate + .5% AA</v>
          </cell>
        </row>
        <row r="5">
          <cell r="B5" t="str">
            <v>18-101-ABL</v>
          </cell>
          <cell r="C5" t="str">
            <v xml:space="preserve">Exterior Renovations, Roofing &amp; Masterlock </v>
          </cell>
          <cell r="D5" t="str">
            <v>General-Building</v>
          </cell>
          <cell r="E5" t="str">
            <v>Julie Pearson</v>
          </cell>
          <cell r="F5" t="str">
            <v>6747, 7056, 7686, 7634, 7596, 7709, 7708,6759, 10115</v>
          </cell>
          <cell r="G5" t="str">
            <v>669,670,671,672,673,674,675, 676, B571</v>
          </cell>
          <cell r="H5" t="str">
            <v>N</v>
          </cell>
          <cell r="I5">
            <v>4357240</v>
          </cell>
          <cell r="J5">
            <v>4575102</v>
          </cell>
        </row>
        <row r="6">
          <cell r="B6" t="str">
            <v>18-102-ABL</v>
          </cell>
          <cell r="C6" t="str">
            <v>Deaerator Tank Replacement</v>
          </cell>
          <cell r="D6" t="str">
            <v>Mechanical</v>
          </cell>
          <cell r="E6" t="str">
            <v>Julie Pearson</v>
          </cell>
          <cell r="F6">
            <v>10114</v>
          </cell>
          <cell r="G6">
            <v>547</v>
          </cell>
          <cell r="H6" t="str">
            <v>N</v>
          </cell>
          <cell r="I6">
            <v>0</v>
          </cell>
          <cell r="J6">
            <v>0</v>
          </cell>
        </row>
        <row r="7">
          <cell r="B7" t="str">
            <v>18-103-ABL</v>
          </cell>
          <cell r="C7" t="str">
            <v>HVAC System Replacement</v>
          </cell>
          <cell r="D7" t="str">
            <v>Mechanical</v>
          </cell>
          <cell r="E7" t="str">
            <v>Julie Pearson</v>
          </cell>
          <cell r="F7">
            <v>10116</v>
          </cell>
          <cell r="G7">
            <v>597</v>
          </cell>
          <cell r="H7" t="str">
            <v>N</v>
          </cell>
          <cell r="I7">
            <v>465645</v>
          </cell>
          <cell r="J7">
            <v>488927</v>
          </cell>
        </row>
        <row r="8">
          <cell r="B8" t="str">
            <v>18-104-ABL</v>
          </cell>
          <cell r="C8" t="str">
            <v>Walk-in Coolers/Freezer Replacement</v>
          </cell>
          <cell r="D8" t="str">
            <v>Mechanical</v>
          </cell>
          <cell r="E8" t="str">
            <v>Julie Pearson</v>
          </cell>
          <cell r="F8">
            <v>10122</v>
          </cell>
          <cell r="G8">
            <v>641</v>
          </cell>
          <cell r="H8" t="str">
            <v>N</v>
          </cell>
          <cell r="I8">
            <v>199714</v>
          </cell>
          <cell r="J8">
            <v>209700</v>
          </cell>
        </row>
        <row r="9">
          <cell r="B9" t="str">
            <v>18-105-ABL</v>
          </cell>
          <cell r="C9" t="str">
            <v>Steam Heating Replacement</v>
          </cell>
          <cell r="D9" t="str">
            <v>Mechanical</v>
          </cell>
          <cell r="E9" t="str">
            <v>Julie Pearson</v>
          </cell>
          <cell r="F9">
            <v>10117</v>
          </cell>
          <cell r="G9" t="str">
            <v>633,634,635,636,637,638,639 &amp; 640</v>
          </cell>
          <cell r="H9" t="str">
            <v>N</v>
          </cell>
          <cell r="I9">
            <v>1055420</v>
          </cell>
          <cell r="J9">
            <v>1108191</v>
          </cell>
        </row>
        <row r="10">
          <cell r="B10" t="str">
            <v>18-106-AUL</v>
          </cell>
          <cell r="C10" t="str">
            <v xml:space="preserve">Water Drainage </v>
          </cell>
          <cell r="D10" t="str">
            <v>General-Site</v>
          </cell>
          <cell r="E10" t="str">
            <v>Jim Recek</v>
          </cell>
          <cell r="F10">
            <v>10061</v>
          </cell>
          <cell r="G10" t="str">
            <v>Site</v>
          </cell>
          <cell r="H10" t="str">
            <v>N</v>
          </cell>
          <cell r="I10">
            <v>607398</v>
          </cell>
          <cell r="J10">
            <v>637768</v>
          </cell>
        </row>
        <row r="11">
          <cell r="B11" t="str">
            <v>18-107-AUL</v>
          </cell>
          <cell r="C11" t="str">
            <v>Windows Replacement</v>
          </cell>
          <cell r="D11" t="str">
            <v>General-Building</v>
          </cell>
          <cell r="E11" t="str">
            <v>Jim Recek</v>
          </cell>
          <cell r="F11" t="str">
            <v>7792, 7798, 7791</v>
          </cell>
          <cell r="G11" t="str">
            <v>503, 526, 527, 532, 541, 544, 501, 502, 508, 512, 523, 531, 543, 519, 533</v>
          </cell>
          <cell r="H11" t="str">
            <v>N</v>
          </cell>
          <cell r="I11">
            <v>7019211</v>
          </cell>
          <cell r="J11">
            <v>7370172</v>
          </cell>
        </row>
        <row r="12">
          <cell r="B12" t="str">
            <v>18-108-AUL</v>
          </cell>
          <cell r="C12" t="str">
            <v xml:space="preserve">Water Lines Replacement, HVAC Repair &amp; Generator </v>
          </cell>
          <cell r="D12" t="str">
            <v>Plumbing</v>
          </cell>
          <cell r="E12" t="str">
            <v>Jim Recek</v>
          </cell>
          <cell r="F12" t="str">
            <v>7797, 7796, 7795</v>
          </cell>
          <cell r="G12" t="str">
            <v>512, 523, 527, 731, 738, 739, 743, 780, 790,779 and Chiller Plant</v>
          </cell>
          <cell r="H12" t="str">
            <v>N</v>
          </cell>
          <cell r="I12">
            <v>1755314</v>
          </cell>
          <cell r="J12">
            <v>1843080</v>
          </cell>
        </row>
        <row r="13">
          <cell r="B13" t="str">
            <v>18-109-AUL</v>
          </cell>
          <cell r="C13" t="str">
            <v>Roof Repair and Replacement.</v>
          </cell>
          <cell r="D13" t="str">
            <v>Roofing</v>
          </cell>
          <cell r="E13" t="str">
            <v>Jim Recek</v>
          </cell>
          <cell r="F13">
            <v>10095</v>
          </cell>
          <cell r="G13" t="str">
            <v>775, 784, 785, 789</v>
          </cell>
          <cell r="H13" t="str">
            <v>N</v>
          </cell>
          <cell r="I13">
            <v>418602</v>
          </cell>
          <cell r="J13">
            <v>439532</v>
          </cell>
        </row>
        <row r="14">
          <cell r="B14" t="str">
            <v>18-110-BLC</v>
          </cell>
          <cell r="C14" t="str">
            <v>Building Renovations &amp; Sanitary Sewer Replacement</v>
          </cell>
          <cell r="D14" t="str">
            <v>General-Site</v>
          </cell>
          <cell r="E14" t="str">
            <v>Tony Hackney</v>
          </cell>
          <cell r="F14" t="str">
            <v>7471, 7571, 7551, 7559, 7549, 7550, 7560, 7555, 7562, 7546, 7545, 7544</v>
          </cell>
          <cell r="G14" t="str">
            <v>504, 506, 523, 509, 505, 503, 507</v>
          </cell>
          <cell r="H14" t="str">
            <v>N</v>
          </cell>
          <cell r="I14">
            <v>7623355</v>
          </cell>
          <cell r="J14">
            <v>8004523</v>
          </cell>
        </row>
        <row r="15">
          <cell r="B15" t="str">
            <v>18-111-BLC</v>
          </cell>
          <cell r="C15" t="str">
            <v>Water Distribution &amp; Water Tank Repairs</v>
          </cell>
          <cell r="D15" t="str">
            <v>Mechanical</v>
          </cell>
          <cell r="E15" t="str">
            <v>Tony Hackney</v>
          </cell>
          <cell r="F15" t="str">
            <v>7547, 10059</v>
          </cell>
          <cell r="G15" t="str">
            <v>030, 035, 005</v>
          </cell>
          <cell r="H15" t="str">
            <v>N</v>
          </cell>
          <cell r="I15">
            <v>390903</v>
          </cell>
          <cell r="J15">
            <v>410448</v>
          </cell>
        </row>
        <row r="16">
          <cell r="B16" t="str">
            <v>18-112-BLC</v>
          </cell>
          <cell r="C16" t="str">
            <v xml:space="preserve">Roof Repair and Replacement </v>
          </cell>
          <cell r="D16" t="str">
            <v>Roofing</v>
          </cell>
          <cell r="E16" t="str">
            <v>Tony Hackney</v>
          </cell>
          <cell r="F16">
            <v>10096</v>
          </cell>
          <cell r="G16" t="str">
            <v>505, 523</v>
          </cell>
          <cell r="H16" t="str">
            <v>N</v>
          </cell>
          <cell r="I16">
            <v>652200</v>
          </cell>
          <cell r="J16">
            <v>684810</v>
          </cell>
        </row>
        <row r="17">
          <cell r="B17" t="str">
            <v>18-113-CLC</v>
          </cell>
          <cell r="C17" t="str">
            <v>HVAC, Generator &amp; Masterlock Replacement</v>
          </cell>
          <cell r="D17" t="str">
            <v>Mechanical</v>
          </cell>
          <cell r="E17" t="str">
            <v>Mohammed Ally</v>
          </cell>
          <cell r="F17" t="str">
            <v>7590, 7557, 7541,7538, 7539, 7540, 7578, 7579</v>
          </cell>
          <cell r="G17" t="str">
            <v>505, 512, 513, 517, 506, 519, 522, 514,503, 504, 505, 510, 511, 512, 513, 514, 515, 516, 517, 518, 522, 523, 524, 542, 543</v>
          </cell>
          <cell r="H17" t="str">
            <v>N</v>
          </cell>
          <cell r="I17">
            <v>1846066</v>
          </cell>
          <cell r="J17">
            <v>1938369</v>
          </cell>
        </row>
        <row r="18">
          <cell r="B18" t="str">
            <v>18-114-CLC</v>
          </cell>
          <cell r="C18" t="str">
            <v>Walkway Improvements</v>
          </cell>
          <cell r="D18" t="str">
            <v>Site</v>
          </cell>
          <cell r="E18" t="str">
            <v>Mohammed Ally</v>
          </cell>
          <cell r="F18"/>
          <cell r="G18"/>
          <cell r="H18"/>
          <cell r="I18">
            <v>721897</v>
          </cell>
          <cell r="J18">
            <v>757992</v>
          </cell>
        </row>
        <row r="19">
          <cell r="B19" t="str">
            <v>18-115-DLC</v>
          </cell>
          <cell r="C19" t="str">
            <v>Utility Upgrades</v>
          </cell>
          <cell r="D19" t="str">
            <v>Mechanical</v>
          </cell>
          <cell r="E19" t="str">
            <v>David Lee</v>
          </cell>
          <cell r="F19" t="str">
            <v>7304, 7305, 7309, 7310,7323, 7332,7327, 7328, 7329, 7330</v>
          </cell>
          <cell r="G19" t="str">
            <v>501, 503, 504, 505, 506, 507, 508, 509, 510, 511, 514, 519, 520, 522, 523, 524, 525, 526, 527, 528, 574</v>
          </cell>
          <cell r="H19" t="str">
            <v>N</v>
          </cell>
          <cell r="I19">
            <v>7885286</v>
          </cell>
          <cell r="J19">
            <v>8279550</v>
          </cell>
        </row>
        <row r="20">
          <cell r="B20" t="str">
            <v>18-116-DLC</v>
          </cell>
          <cell r="C20" t="str">
            <v>Roof Replacements</v>
          </cell>
          <cell r="D20" t="str">
            <v>Roofing</v>
          </cell>
          <cell r="E20" t="str">
            <v>David Lee</v>
          </cell>
          <cell r="F20">
            <v>10089</v>
          </cell>
          <cell r="G20" t="str">
            <v>503, 580, 566, 591, 570-A</v>
          </cell>
          <cell r="H20" t="str">
            <v>N</v>
          </cell>
          <cell r="I20">
            <v>1939200</v>
          </cell>
          <cell r="J20">
            <v>2036160</v>
          </cell>
        </row>
        <row r="21">
          <cell r="B21" t="str">
            <v>18-117-ELC</v>
          </cell>
          <cell r="C21" t="str">
            <v xml:space="preserve">Electrical Distribution &amp; Switchgear </v>
          </cell>
          <cell r="D21" t="str">
            <v>Infrastructure</v>
          </cell>
          <cell r="E21" t="str">
            <v>Al Widdifield</v>
          </cell>
          <cell r="F21" t="str">
            <v>10016;10084</v>
          </cell>
          <cell r="G21" t="str">
            <v>Site</v>
          </cell>
          <cell r="H21" t="str">
            <v>N</v>
          </cell>
          <cell r="I21">
            <v>583711</v>
          </cell>
          <cell r="J21">
            <v>612897</v>
          </cell>
        </row>
        <row r="22">
          <cell r="B22" t="str">
            <v>18-118-ELC</v>
          </cell>
          <cell r="C22" t="str">
            <v>Building &amp; Patio Renovations</v>
          </cell>
          <cell r="D22" t="str">
            <v>ADA/TAS</v>
          </cell>
          <cell r="E22" t="str">
            <v>Al Widdifield</v>
          </cell>
          <cell r="F22" t="str">
            <v>7285, 7286,</v>
          </cell>
          <cell r="G22" t="str">
            <v>503, 508, 509,
511,512, 513</v>
          </cell>
          <cell r="H22" t="str">
            <v>N</v>
          </cell>
          <cell r="I22">
            <v>2299876</v>
          </cell>
          <cell r="J22">
            <v>2414870</v>
          </cell>
        </row>
        <row r="23">
          <cell r="B23" t="str">
            <v>18-119-LBL</v>
          </cell>
          <cell r="C23" t="str">
            <v>HVAC &amp; Plumbing &amp; Ceiling Replacement</v>
          </cell>
          <cell r="D23" t="str">
            <v>General-Building</v>
          </cell>
          <cell r="E23" t="str">
            <v>Mike Schultz</v>
          </cell>
          <cell r="F23" t="str">
            <v>7612, 7613, 7606, 7607, 7656, 7609, 7617</v>
          </cell>
          <cell r="G23" t="str">
            <v>501, 502, 503, 504, 509, 513, 514, 515, 516, 517, 518, 519, 520, 521, 523, 524, 525, 526, 527, 528</v>
          </cell>
          <cell r="H23" t="str">
            <v>N</v>
          </cell>
          <cell r="I23">
            <v>8465484</v>
          </cell>
          <cell r="J23">
            <v>8888758</v>
          </cell>
        </row>
        <row r="24">
          <cell r="B24" t="str">
            <v>18-120-LFL</v>
          </cell>
          <cell r="C24" t="str">
            <v>Bathroom Renovations</v>
          </cell>
          <cell r="D24" t="str">
            <v>ADA/TAS</v>
          </cell>
          <cell r="E24" t="str">
            <v>Cheryl Taylor</v>
          </cell>
          <cell r="F24" t="str">
            <v>7672, 7673, 7674, 7675</v>
          </cell>
          <cell r="G24" t="str">
            <v>559, 557, 561 563</v>
          </cell>
          <cell r="H24" t="str">
            <v>Y</v>
          </cell>
          <cell r="I24">
            <v>2110500</v>
          </cell>
          <cell r="J24">
            <v>2216025</v>
          </cell>
        </row>
        <row r="25">
          <cell r="B25" t="str">
            <v>18-121-LFL</v>
          </cell>
          <cell r="C25" t="str">
            <v>Fuel Tank Installation</v>
          </cell>
          <cell r="D25" t="str">
            <v>General-Site</v>
          </cell>
          <cell r="E25" t="str">
            <v>Cheryl Taylor</v>
          </cell>
          <cell r="F25">
            <v>10007</v>
          </cell>
          <cell r="G25" t="str">
            <v>Site</v>
          </cell>
          <cell r="H25" t="str">
            <v>N</v>
          </cell>
          <cell r="I25">
            <v>585500</v>
          </cell>
          <cell r="J25">
            <v>614775</v>
          </cell>
        </row>
        <row r="26">
          <cell r="B26" t="str">
            <v>18-122-LFL</v>
          </cell>
          <cell r="C26" t="str">
            <v>Roof Repairs and Replacements</v>
          </cell>
          <cell r="D26" t="str">
            <v>Roofing</v>
          </cell>
          <cell r="E26" t="str">
            <v>Cheryl Taylor</v>
          </cell>
          <cell r="F26">
            <v>7679</v>
          </cell>
          <cell r="G26" t="str">
            <v>505, 550, 572</v>
          </cell>
          <cell r="H26" t="str">
            <v>N</v>
          </cell>
          <cell r="I26">
            <v>572500</v>
          </cell>
          <cell r="J26">
            <v>601125</v>
          </cell>
        </row>
        <row r="27">
          <cell r="B27" t="str">
            <v>18-123-MLC</v>
          </cell>
          <cell r="C27" t="str">
            <v xml:space="preserve">Water System &amp; Emergency Generator
</v>
          </cell>
          <cell r="D27" t="str">
            <v>Electrical</v>
          </cell>
          <cell r="E27" t="str">
            <v>Kevin Mathis</v>
          </cell>
          <cell r="F27" t="str">
            <v>10031, 10030, 10029</v>
          </cell>
          <cell r="G27" t="str">
            <v>775, 768, 790, 750, 501, 770, 772, 773, 774, 775, 763, 765, 766, 767, 768, 769, 797, 762</v>
          </cell>
          <cell r="H27" t="str">
            <v>N</v>
          </cell>
          <cell r="I27">
            <v>3336195</v>
          </cell>
          <cell r="J27">
            <v>3503005</v>
          </cell>
        </row>
        <row r="28">
          <cell r="B28" t="str">
            <v>18-124-MLC</v>
          </cell>
          <cell r="C28" t="str">
            <v xml:space="preserve">Bathroom &amp; Walkway Renovations </v>
          </cell>
          <cell r="D28" t="str">
            <v>General-Building</v>
          </cell>
          <cell r="E28" t="str">
            <v>Kevin Mathis</v>
          </cell>
          <cell r="F28" t="str">
            <v>7531, 10014</v>
          </cell>
          <cell r="G28" t="str">
            <v>763, 765, 766, 767, 768, 769, 770, 772, 773, 774, 775, 776</v>
          </cell>
          <cell r="H28" t="str">
            <v>N</v>
          </cell>
          <cell r="I28">
            <v>3729972</v>
          </cell>
          <cell r="J28">
            <v>3916471</v>
          </cell>
        </row>
        <row r="29">
          <cell r="B29" t="str">
            <v>18-125-RLC</v>
          </cell>
          <cell r="C29" t="str">
            <v>Window Replacement</v>
          </cell>
          <cell r="D29" t="str">
            <v>General-Building</v>
          </cell>
          <cell r="E29" t="str">
            <v>Al Widdifield</v>
          </cell>
          <cell r="F29" t="str">
            <v>7784, 7785</v>
          </cell>
          <cell r="G29" t="str">
            <v>503,504,505,509, 536, 502,511,514, 524</v>
          </cell>
          <cell r="H29" t="str">
            <v>N</v>
          </cell>
          <cell r="I29">
            <v>865050</v>
          </cell>
          <cell r="J29">
            <v>908303</v>
          </cell>
        </row>
        <row r="30">
          <cell r="B30" t="str">
            <v>18-126-RLC</v>
          </cell>
          <cell r="C30" t="str">
            <v>Sanitary Sewer Replacement</v>
          </cell>
          <cell r="D30" t="str">
            <v>Plumbing</v>
          </cell>
          <cell r="E30" t="str">
            <v>Al Widdifield</v>
          </cell>
          <cell r="F30">
            <v>10075</v>
          </cell>
          <cell r="G30" t="str">
            <v>Site</v>
          </cell>
          <cell r="H30" t="str">
            <v>N</v>
          </cell>
          <cell r="I30">
            <v>2465625</v>
          </cell>
          <cell r="J30">
            <v>2588906</v>
          </cell>
        </row>
        <row r="31">
          <cell r="B31" t="str">
            <v>18-127-RLC</v>
          </cell>
          <cell r="C31" t="str">
            <v>Cooling Tower &amp; Chiller Replacement</v>
          </cell>
          <cell r="D31" t="str">
            <v>Mechanical</v>
          </cell>
          <cell r="E31" t="str">
            <v>Al Widdifield</v>
          </cell>
          <cell r="F31">
            <v>7654</v>
          </cell>
          <cell r="G31">
            <v>512</v>
          </cell>
          <cell r="H31" t="str">
            <v>N</v>
          </cell>
          <cell r="I31">
            <v>758595</v>
          </cell>
          <cell r="J31">
            <v>796525</v>
          </cell>
        </row>
        <row r="32">
          <cell r="B32" t="str">
            <v>18-128-RLC</v>
          </cell>
          <cell r="C32" t="str">
            <v>Roof Repairs and Replacements</v>
          </cell>
          <cell r="D32" t="str">
            <v>Roofing</v>
          </cell>
          <cell r="E32" t="str">
            <v>Al Widdifield</v>
          </cell>
          <cell r="F32"/>
          <cell r="G32" t="str">
            <v>501, 503</v>
          </cell>
          <cell r="H32" t="str">
            <v>N</v>
          </cell>
          <cell r="I32">
            <v>3806860.1799999997</v>
          </cell>
          <cell r="J32">
            <v>3997203.1799999997</v>
          </cell>
        </row>
        <row r="33">
          <cell r="B33" t="str">
            <v>18-129-SGL</v>
          </cell>
          <cell r="C33" t="str">
            <v>Bathroom Renovations</v>
          </cell>
          <cell r="D33" t="str">
            <v>ADA/TAS</v>
          </cell>
          <cell r="E33" t="str">
            <v>Mike Schultz</v>
          </cell>
          <cell r="F33">
            <v>7294</v>
          </cell>
          <cell r="G33" t="str">
            <v>516-B</v>
          </cell>
          <cell r="H33" t="str">
            <v>Y</v>
          </cell>
          <cell r="I33">
            <v>2785000</v>
          </cell>
          <cell r="J33">
            <v>2924250</v>
          </cell>
        </row>
        <row r="34">
          <cell r="B34" t="str">
            <v>18-130-SGL</v>
          </cell>
          <cell r="C34" t="str">
            <v>Roof Repairs and Replacements</v>
          </cell>
          <cell r="D34" t="str">
            <v>Roofing</v>
          </cell>
          <cell r="E34" t="str">
            <v>Mike Schultz</v>
          </cell>
          <cell r="F34">
            <v>10091</v>
          </cell>
          <cell r="G34" t="str">
            <v>508,509,510,549, and 516 (high portion) repair and replace 516 (low portion), and small additions portions of 502 and 519.</v>
          </cell>
          <cell r="H34" t="str">
            <v>N</v>
          </cell>
          <cell r="I34">
            <v>962485</v>
          </cell>
          <cell r="J34">
            <v>1010609</v>
          </cell>
        </row>
        <row r="35">
          <cell r="B35" t="str">
            <v>18-131-SGL</v>
          </cell>
          <cell r="C35" t="str">
            <v>Emergency Generators &amp; Mechanical System Upgrade</v>
          </cell>
          <cell r="D35" t="str">
            <v>Electrical</v>
          </cell>
          <cell r="E35" t="str">
            <v>Mike Schultz</v>
          </cell>
          <cell r="F35" t="str">
            <v>7291, 7292 (Note: B 752 sub’d for B 546 under 7293 &amp; B 607 CCPR pending)</v>
          </cell>
          <cell r="G35"/>
          <cell r="H35" t="str">
            <v>N</v>
          </cell>
          <cell r="I35">
            <v>1562600</v>
          </cell>
          <cell r="J35">
            <v>1640730</v>
          </cell>
        </row>
        <row r="36">
          <cell r="B36" t="str">
            <v>18-132-SAL</v>
          </cell>
          <cell r="C36" t="str">
            <v>Exterior Renovations &amp; Generator Installation</v>
          </cell>
          <cell r="D36" t="str">
            <v>Electrical</v>
          </cell>
          <cell r="E36" t="str">
            <v>Brice Clements</v>
          </cell>
          <cell r="F36" t="str">
            <v>10083, 7466, 7463, 7462</v>
          </cell>
          <cell r="G36" t="str">
            <v>500, 669, 667, 738</v>
          </cell>
          <cell r="H36" t="str">
            <v>N</v>
          </cell>
          <cell r="I36">
            <v>607465</v>
          </cell>
          <cell r="J36">
            <v>637838</v>
          </cell>
        </row>
        <row r="37">
          <cell r="B37" t="str">
            <v>18-133-SAL</v>
          </cell>
          <cell r="C37" t="str">
            <v>Sanitary Sewer Replacement</v>
          </cell>
          <cell r="D37" t="str">
            <v>Plumbing</v>
          </cell>
          <cell r="E37" t="str">
            <v>Brice Clements</v>
          </cell>
          <cell r="F37">
            <v>7460</v>
          </cell>
          <cell r="G37" t="str">
            <v>Site</v>
          </cell>
          <cell r="H37" t="str">
            <v>N</v>
          </cell>
          <cell r="I37">
            <v>1531156</v>
          </cell>
          <cell r="J37">
            <v>1607714</v>
          </cell>
        </row>
        <row r="38">
          <cell r="B38" t="str">
            <v>18-134-SGL</v>
          </cell>
          <cell r="C38" t="str">
            <v>Chiller Controls</v>
          </cell>
          <cell r="D38"/>
          <cell r="E38" t="str">
            <v>Mike Schultz</v>
          </cell>
          <cell r="F38" t="str">
            <v>1009675 1010330</v>
          </cell>
          <cell r="G38" t="str">
            <v>B550</v>
          </cell>
          <cell r="H38" t="str">
            <v>N</v>
          </cell>
          <cell r="I38">
            <v>70400</v>
          </cell>
          <cell r="J38">
            <v>73920</v>
          </cell>
        </row>
        <row r="39">
          <cell r="B39" t="str">
            <v>18-135-DLC</v>
          </cell>
          <cell r="C39" t="str">
            <v>New Guardhouse</v>
          </cell>
          <cell r="D39"/>
          <cell r="E39" t="str">
            <v>David Lee</v>
          </cell>
          <cell r="F39">
            <v>7337</v>
          </cell>
          <cell r="G39" t="str">
            <v>No number</v>
          </cell>
          <cell r="H39" t="str">
            <v>N</v>
          </cell>
          <cell r="I39">
            <v>192200</v>
          </cell>
          <cell r="J39">
            <v>201810</v>
          </cell>
        </row>
        <row r="40">
          <cell r="B40" t="str">
            <v>18-136-DLC</v>
          </cell>
          <cell r="C40" t="str">
            <v>Climate Control Retrofit</v>
          </cell>
          <cell r="D40"/>
          <cell r="E40" t="str">
            <v>David Lee</v>
          </cell>
          <cell r="F40"/>
          <cell r="G40"/>
          <cell r="H40" t="str">
            <v>N</v>
          </cell>
          <cell r="I40">
            <v>217680</v>
          </cell>
          <cell r="J40">
            <v>228564</v>
          </cell>
        </row>
        <row r="41">
          <cell r="B41" t="str">
            <v>18-137-SAL</v>
          </cell>
          <cell r="C41" t="str">
            <v>Chiller Replacement</v>
          </cell>
          <cell r="D41"/>
          <cell r="E41" t="str">
            <v>Carol Skacal</v>
          </cell>
          <cell r="F41"/>
          <cell r="G41"/>
          <cell r="H41" t="str">
            <v>N</v>
          </cell>
          <cell r="I41">
            <v>121605</v>
          </cell>
          <cell r="J41">
            <v>127685</v>
          </cell>
        </row>
        <row r="42">
          <cell r="B42" t="str">
            <v>17-018-LFS</v>
          </cell>
          <cell r="C42" t="str">
            <v>Grease Trap Relocation</v>
          </cell>
          <cell r="D42"/>
          <cell r="E42" t="str">
            <v>Cheryl Taylor</v>
          </cell>
          <cell r="F42" t="str">
            <v>Needs Deficiency</v>
          </cell>
          <cell r="G42" t="str">
            <v>Needs Buildings</v>
          </cell>
          <cell r="H42" t="str">
            <v>N</v>
          </cell>
          <cell r="I42">
            <v>41250</v>
          </cell>
          <cell r="J42">
            <v>43313</v>
          </cell>
        </row>
        <row r="43">
          <cell r="B43" t="str">
            <v>14-054-LFS</v>
          </cell>
          <cell r="C43" t="str">
            <v>Life Safety and ADA Renovations</v>
          </cell>
          <cell r="D43"/>
          <cell r="E43" t="str">
            <v>Cheryl Taylor</v>
          </cell>
          <cell r="F43" t="str">
            <v>C/O#5; Amend #3</v>
          </cell>
          <cell r="G43" t="str">
            <v>Needs Buildings</v>
          </cell>
          <cell r="H43" t="str">
            <v>N</v>
          </cell>
          <cell r="I43">
            <v>30770.49</v>
          </cell>
          <cell r="J43">
            <v>32309.49</v>
          </cell>
        </row>
        <row r="44">
          <cell r="B44" t="str">
            <v>16-045-CCS</v>
          </cell>
          <cell r="C44" t="str">
            <v>Emergency Generator Replacement</v>
          </cell>
          <cell r="D44"/>
          <cell r="E44" t="str">
            <v>Mohammed Ally</v>
          </cell>
          <cell r="F44" t="str">
            <v>C/O#1</v>
          </cell>
          <cell r="G44" t="str">
            <v>Needs Buildings</v>
          </cell>
          <cell r="H44" t="str">
            <v>N</v>
          </cell>
          <cell r="I44">
            <v>8215.2199999999993</v>
          </cell>
          <cell r="J44">
            <v>8626.2199999999993</v>
          </cell>
        </row>
        <row r="45">
          <cell r="B45" t="str">
            <v>16-044-CCS</v>
          </cell>
          <cell r="C45" t="str">
            <v>Hot Water System &amp; HVAC Replacement</v>
          </cell>
          <cell r="D45"/>
          <cell r="E45" t="str">
            <v>Mohammed Ally</v>
          </cell>
          <cell r="F45" t="str">
            <v>C/O#1;#2</v>
          </cell>
          <cell r="G45" t="str">
            <v>Needs Buildings</v>
          </cell>
          <cell r="H45" t="str">
            <v>N</v>
          </cell>
          <cell r="I45">
            <v>28669.440000000002</v>
          </cell>
          <cell r="J45">
            <v>30102.440000000002</v>
          </cell>
        </row>
        <row r="46">
          <cell r="B46" t="str">
            <v>16-051-LSS</v>
          </cell>
          <cell r="C46" t="str">
            <v>Med Gas System Replacement</v>
          </cell>
          <cell r="D46"/>
          <cell r="E46" t="str">
            <v>Brice Clements</v>
          </cell>
          <cell r="F46" t="str">
            <v>CO#1;budget increase</v>
          </cell>
          <cell r="G46" t="str">
            <v>Needs Buildings</v>
          </cell>
          <cell r="H46" t="str">
            <v>N</v>
          </cell>
          <cell r="I46">
            <v>2866.2</v>
          </cell>
          <cell r="J46">
            <v>3009.2</v>
          </cell>
        </row>
        <row r="47">
          <cell r="B47" t="str">
            <v>16-064-ABS</v>
          </cell>
          <cell r="C47" t="str">
            <v>MEP and Life Safety Code Renovations-Mult Buildings</v>
          </cell>
          <cell r="D47"/>
          <cell r="E47" t="str">
            <v>Mike Schultz</v>
          </cell>
          <cell r="F47" t="str">
            <v>CO#1;C/O#2</v>
          </cell>
          <cell r="G47" t="str">
            <v>Needs Buildings</v>
          </cell>
          <cell r="H47" t="str">
            <v>N</v>
          </cell>
          <cell r="I47">
            <v>1067.8799999999999</v>
          </cell>
          <cell r="J47">
            <v>1120.8799999999999</v>
          </cell>
        </row>
        <row r="48">
          <cell r="B48" t="str">
            <v>16-048-DSS</v>
          </cell>
          <cell r="C48" t="str">
            <v>Med Gas System Installation &amp; HVAC Piping Replacement</v>
          </cell>
          <cell r="D48"/>
          <cell r="E48" t="str">
            <v>David Lee</v>
          </cell>
          <cell r="F48" t="str">
            <v xml:space="preserve">CO#1 </v>
          </cell>
          <cell r="G48" t="str">
            <v>Needs Buildings</v>
          </cell>
          <cell r="H48" t="str">
            <v>N</v>
          </cell>
          <cell r="I48">
            <v>952.68</v>
          </cell>
          <cell r="J48">
            <v>1000.68</v>
          </cell>
        </row>
        <row r="49">
          <cell r="B49" t="str">
            <v>16-061-SAS</v>
          </cell>
          <cell r="C49" t="str">
            <v>Fire Alarm Replacement</v>
          </cell>
          <cell r="D49"/>
          <cell r="E49" t="str">
            <v>Carol Skacal</v>
          </cell>
          <cell r="F49" t="str">
            <v>Adding Budget;swapping funds</v>
          </cell>
          <cell r="G49"/>
          <cell r="H49" t="str">
            <v>N</v>
          </cell>
          <cell r="I49">
            <v>114148.7</v>
          </cell>
          <cell r="J49">
            <v>119855.7</v>
          </cell>
        </row>
        <row r="50">
          <cell r="B50" t="str">
            <v>16-066-SGS</v>
          </cell>
          <cell r="C50" t="str">
            <v>Groundwater Monitoring</v>
          </cell>
          <cell r="D50"/>
          <cell r="E50" t="str">
            <v>Tony Hackney</v>
          </cell>
          <cell r="F50" t="str">
            <v>Adding Budget</v>
          </cell>
          <cell r="G50"/>
          <cell r="H50" t="str">
            <v>N</v>
          </cell>
          <cell r="I50">
            <v>13233.8</v>
          </cell>
          <cell r="J50">
            <v>13895.8</v>
          </cell>
        </row>
        <row r="51">
          <cell r="B51" t="str">
            <v>10-097-MSS</v>
          </cell>
          <cell r="C51" t="str">
            <v>Create Men's &amp; Women's Forensic Units</v>
          </cell>
          <cell r="D51"/>
          <cell r="E51" t="str">
            <v>Kevin Mathis</v>
          </cell>
          <cell r="F51" t="str">
            <v>Increasing budget by $40K</v>
          </cell>
          <cell r="G51"/>
          <cell r="H51" t="str">
            <v>N</v>
          </cell>
          <cell r="I51">
            <v>40000</v>
          </cell>
          <cell r="J51">
            <v>42000</v>
          </cell>
        </row>
        <row r="52">
          <cell r="B52" t="str">
            <v>16-052-LFS</v>
          </cell>
          <cell r="C52" t="str">
            <v>Emergency Generator &amp; Electrical System Replacement</v>
          </cell>
          <cell r="D52"/>
          <cell r="E52" t="str">
            <v>Cheryl Taylor</v>
          </cell>
          <cell r="F52" t="str">
            <v>C/O #1</v>
          </cell>
          <cell r="G52" t="str">
            <v>Needs Buildings</v>
          </cell>
          <cell r="H52" t="str">
            <v>N</v>
          </cell>
          <cell r="I52">
            <v>8057.41</v>
          </cell>
          <cell r="J52">
            <v>8460.41</v>
          </cell>
        </row>
        <row r="53">
          <cell r="B53"/>
          <cell r="C53"/>
          <cell r="D53"/>
          <cell r="E53"/>
          <cell r="F53"/>
          <cell r="G53"/>
          <cell r="H53"/>
          <cell r="I53">
            <v>74857142</v>
          </cell>
          <cell r="J53">
            <v>78599999</v>
          </cell>
        </row>
        <row r="54">
          <cell r="B54"/>
          <cell r="C54"/>
          <cell r="D54"/>
          <cell r="E54"/>
          <cell r="F54"/>
          <cell r="G54"/>
          <cell r="H54" t="str">
            <v>5% Agency Admin</v>
          </cell>
          <cell r="I54">
            <v>3742858</v>
          </cell>
          <cell r="J54"/>
        </row>
        <row r="55">
          <cell r="B55"/>
          <cell r="C55"/>
          <cell r="D55"/>
          <cell r="E55"/>
          <cell r="F55"/>
          <cell r="G55"/>
          <cell r="H55" t="str">
            <v>Total</v>
          </cell>
          <cell r="I55">
            <v>78600000</v>
          </cell>
          <cell r="J55"/>
        </row>
        <row r="56">
          <cell r="B56"/>
          <cell r="C56"/>
          <cell r="D56"/>
          <cell r="E56"/>
          <cell r="F56"/>
          <cell r="G56"/>
          <cell r="H56"/>
          <cell r="I56">
            <v>0</v>
          </cell>
          <cell r="J56"/>
        </row>
        <row r="57">
          <cell r="B57"/>
          <cell r="C57"/>
          <cell r="D57"/>
          <cell r="E57"/>
          <cell r="F57"/>
          <cell r="G57"/>
          <cell r="H57" t="str">
            <v>Residual</v>
          </cell>
          <cell r="I57"/>
          <cell r="J57"/>
        </row>
        <row r="58">
          <cell r="B58"/>
          <cell r="C58"/>
          <cell r="D58"/>
          <cell r="E58"/>
          <cell r="F58"/>
          <cell r="G58"/>
          <cell r="H58" t="str">
            <v>SH</v>
          </cell>
          <cell r="I58">
            <v>78700000</v>
          </cell>
          <cell r="J58"/>
        </row>
        <row r="59">
          <cell r="B59"/>
          <cell r="C59"/>
          <cell r="D59"/>
          <cell r="E59"/>
          <cell r="F59"/>
          <cell r="G59"/>
          <cell r="H59" t="str">
            <v>Total</v>
          </cell>
          <cell r="I59"/>
          <cell r="J59"/>
        </row>
        <row r="60">
          <cell r="B60"/>
          <cell r="C60"/>
          <cell r="D60"/>
          <cell r="E60"/>
          <cell r="F60"/>
          <cell r="G60"/>
          <cell r="H60"/>
          <cell r="I60"/>
          <cell r="J60"/>
        </row>
        <row r="61">
          <cell r="B61"/>
          <cell r="C61"/>
          <cell r="D61"/>
          <cell r="E61"/>
          <cell r="F61"/>
          <cell r="G61"/>
          <cell r="H61" t="str">
            <v>Waco</v>
          </cell>
          <cell r="I61">
            <v>1300000</v>
          </cell>
          <cell r="J61"/>
        </row>
        <row r="62">
          <cell r="B62"/>
          <cell r="C62"/>
          <cell r="D62"/>
          <cell r="E62"/>
          <cell r="F62"/>
          <cell r="G62"/>
          <cell r="H62"/>
          <cell r="I62"/>
          <cell r="J62"/>
        </row>
        <row r="63">
          <cell r="B63"/>
          <cell r="C63"/>
          <cell r="D63"/>
          <cell r="E63"/>
          <cell r="F63"/>
          <cell r="G63"/>
          <cell r="H63"/>
          <cell r="I63"/>
          <cell r="J63"/>
        </row>
        <row r="64">
          <cell r="B64"/>
          <cell r="C64"/>
          <cell r="D64"/>
          <cell r="E64"/>
          <cell r="F64"/>
          <cell r="G64"/>
          <cell r="H64" t="str">
            <v>TOTAL</v>
          </cell>
          <cell r="I64">
            <v>158600000</v>
          </cell>
          <cell r="J64"/>
        </row>
        <row r="65">
          <cell r="B65"/>
          <cell r="I65"/>
          <cell r="J65"/>
        </row>
        <row r="66">
          <cell r="B66"/>
          <cell r="H66"/>
        </row>
        <row r="67">
          <cell r="H67"/>
          <cell r="I67"/>
          <cell r="J67"/>
        </row>
        <row r="68">
          <cell r="G68"/>
          <cell r="H68"/>
          <cell r="I68"/>
          <cell r="J68"/>
        </row>
        <row r="69">
          <cell r="G69"/>
          <cell r="H69"/>
          <cell r="I69"/>
          <cell r="J69"/>
        </row>
        <row r="70">
          <cell r="H70"/>
        </row>
      </sheetData>
      <sheetData sheetId="7" refreshError="1"/>
      <sheetData sheetId="8" refreshError="1">
        <row r="1">
          <cell r="B1" t="str">
            <v xml:space="preserve">FY18-19 State Hospital Deferred Maintenance Project List </v>
          </cell>
          <cell r="C1"/>
          <cell r="D1"/>
          <cell r="E1"/>
          <cell r="F1"/>
          <cell r="G1"/>
          <cell r="H1"/>
          <cell r="I1" t="str">
            <v>FY18-19</v>
          </cell>
          <cell r="J1">
            <v>78650000</v>
          </cell>
          <cell r="K1"/>
        </row>
        <row r="2">
          <cell r="B2"/>
          <cell r="C2"/>
          <cell r="D2"/>
          <cell r="E2"/>
          <cell r="F2"/>
          <cell r="G2"/>
          <cell r="H2"/>
          <cell r="I2" t="str">
            <v>Waco fund</v>
          </cell>
          <cell r="J2">
            <v>1300000</v>
          </cell>
          <cell r="K2"/>
          <cell r="L2"/>
        </row>
        <row r="3">
          <cell r="B3" t="str">
            <v xml:space="preserve"> </v>
          </cell>
          <cell r="C3" t="str">
            <v xml:space="preserve"> </v>
          </cell>
          <cell r="D3"/>
          <cell r="E3"/>
          <cell r="F3"/>
          <cell r="G3"/>
          <cell r="H3"/>
          <cell r="I3"/>
          <cell r="J3">
            <v>79950000</v>
          </cell>
          <cell r="K3" t="str">
            <v>Round Whole dollar</v>
          </cell>
          <cell r="L3"/>
        </row>
        <row r="4">
          <cell r="B4" t="str">
            <v>Project Number</v>
          </cell>
          <cell r="C4" t="str">
            <v>Project Title</v>
          </cell>
          <cell r="D4" t="str">
            <v>Project Type</v>
          </cell>
          <cell r="E4" t="str">
            <v>PM</v>
          </cell>
          <cell r="F4" t="str">
            <v>Deficiencies</v>
          </cell>
          <cell r="G4" t="str">
            <v xml:space="preserve">Buildings </v>
          </cell>
          <cell r="H4" t="str">
            <v>Increase Beds</v>
          </cell>
          <cell r="I4" t="str">
            <v>Cost Estimate</v>
          </cell>
          <cell r="J4" t="str">
            <v>5% AA</v>
          </cell>
          <cell r="K4" t="str">
            <v>Cost Estimate</v>
          </cell>
          <cell r="L4" t="str">
            <v>Estimate + 5% AA</v>
          </cell>
        </row>
        <row r="5">
          <cell r="B5" t="str">
            <v>16-010-EPC</v>
          </cell>
          <cell r="C5" t="str">
            <v>Boiler Replacement</v>
          </cell>
          <cell r="D5" t="str">
            <v>Mechanical</v>
          </cell>
          <cell r="E5" t="str">
            <v>Al Widdifield</v>
          </cell>
          <cell r="F5"/>
          <cell r="G5"/>
          <cell r="H5"/>
          <cell r="I5">
            <v>139421.85999999999</v>
          </cell>
          <cell r="J5"/>
          <cell r="K5">
            <v>139422</v>
          </cell>
          <cell r="L5"/>
        </row>
        <row r="6">
          <cell r="B6" t="str">
            <v>16-012-KSH--Extra</v>
          </cell>
          <cell r="C6" t="str">
            <v>HVAC &amp; Chiller Replacement</v>
          </cell>
          <cell r="D6" t="str">
            <v>Mechanical</v>
          </cell>
          <cell r="E6" t="str">
            <v>Jim Recek</v>
          </cell>
          <cell r="F6"/>
          <cell r="G6"/>
          <cell r="H6"/>
          <cell r="I6">
            <v>302076</v>
          </cell>
          <cell r="J6"/>
          <cell r="K6">
            <v>302076</v>
          </cell>
          <cell r="L6"/>
        </row>
        <row r="7">
          <cell r="B7" t="str">
            <v>16-023-SAH</v>
          </cell>
          <cell r="C7" t="str">
            <v>HVAC, Transformer &amp; Piping Replacement; Fire Alarm Installation</v>
          </cell>
          <cell r="D7" t="str">
            <v>Mechanical</v>
          </cell>
          <cell r="E7" t="str">
            <v>Jim Recek</v>
          </cell>
          <cell r="F7"/>
          <cell r="G7"/>
          <cell r="H7"/>
          <cell r="I7">
            <v>131486</v>
          </cell>
          <cell r="J7"/>
          <cell r="K7">
            <v>131486</v>
          </cell>
          <cell r="L7"/>
        </row>
        <row r="8">
          <cell r="B8"/>
          <cell r="C8" t="str">
            <v>Underfunded Ongoing 16-17 Projects</v>
          </cell>
          <cell r="D8"/>
          <cell r="E8"/>
          <cell r="F8"/>
          <cell r="G8"/>
          <cell r="H8"/>
          <cell r="I8">
            <v>572983.85999999987</v>
          </cell>
          <cell r="J8">
            <v>28649.192999999996</v>
          </cell>
          <cell r="K8">
            <v>572984</v>
          </cell>
          <cell r="L8">
            <v>601633</v>
          </cell>
        </row>
        <row r="9">
          <cell r="B9" t="str">
            <v>16-012-KSH</v>
          </cell>
          <cell r="C9" t="str">
            <v>HVAC &amp; Chiller Replacement</v>
          </cell>
          <cell r="D9" t="str">
            <v>Mechanical</v>
          </cell>
          <cell r="E9" t="str">
            <v>Jim Recek</v>
          </cell>
          <cell r="F9"/>
          <cell r="G9"/>
          <cell r="H9"/>
          <cell r="I9">
            <v>1070300</v>
          </cell>
          <cell r="J9">
            <v>53515</v>
          </cell>
          <cell r="K9">
            <v>1070300</v>
          </cell>
          <cell r="L9">
            <v>1123815</v>
          </cell>
        </row>
        <row r="10">
          <cell r="B10" t="str">
            <v>16-018-RSH</v>
          </cell>
          <cell r="C10" t="str">
            <v>Fire Escape and Wall Replacement</v>
          </cell>
          <cell r="D10" t="str">
            <v>General Building</v>
          </cell>
          <cell r="E10" t="str">
            <v>Cheryl Taylor</v>
          </cell>
          <cell r="F10"/>
          <cell r="G10"/>
          <cell r="H10"/>
          <cell r="I10">
            <v>1489833.5</v>
          </cell>
          <cell r="J10">
            <v>74491.675000000003</v>
          </cell>
          <cell r="K10">
            <v>1489834</v>
          </cell>
          <cell r="L10">
            <v>1564326</v>
          </cell>
        </row>
        <row r="11">
          <cell r="B11" t="str">
            <v>17-006-WCY</v>
          </cell>
          <cell r="C11" t="str">
            <v>Security Fence Installation</v>
          </cell>
          <cell r="D11"/>
          <cell r="E11"/>
          <cell r="F11" t="str">
            <v>Swapping from Bond remaining amount to match proposal.</v>
          </cell>
          <cell r="G11"/>
          <cell r="H11"/>
          <cell r="I11">
            <v>353870</v>
          </cell>
          <cell r="J11">
            <v>17693.5</v>
          </cell>
          <cell r="K11">
            <v>353870</v>
          </cell>
          <cell r="L11">
            <v>371564</v>
          </cell>
        </row>
        <row r="12">
          <cell r="B12" t="str">
            <v>18-001-ASH</v>
          </cell>
          <cell r="C12" t="str">
            <v>Anti-Ligature &amp; Hardware</v>
          </cell>
          <cell r="D12" t="str">
            <v>Anti-Ligature</v>
          </cell>
          <cell r="E12" t="str">
            <v>Jim Recek</v>
          </cell>
          <cell r="F12">
            <v>10006</v>
          </cell>
          <cell r="G12" t="str">
            <v>794, 637, 785, and 794</v>
          </cell>
          <cell r="H12" t="str">
            <v>N</v>
          </cell>
          <cell r="I12">
            <v>2316757.7999999998</v>
          </cell>
          <cell r="J12">
            <v>115837.89</v>
          </cell>
          <cell r="K12">
            <v>2316758</v>
          </cell>
          <cell r="L12">
            <v>2432596</v>
          </cell>
        </row>
        <row r="13">
          <cell r="B13" t="str">
            <v>18-002-BSH</v>
          </cell>
          <cell r="C13" t="str">
            <v>Roof Repairs &amp; Replacement</v>
          </cell>
          <cell r="D13" t="str">
            <v>Roofing</v>
          </cell>
          <cell r="E13" t="str">
            <v>Mike Schultz</v>
          </cell>
          <cell r="F13">
            <v>10088</v>
          </cell>
          <cell r="G13" t="str">
            <v>502,503,508,542,557 and 528</v>
          </cell>
          <cell r="H13" t="str">
            <v>N</v>
          </cell>
          <cell r="I13">
            <v>624725</v>
          </cell>
          <cell r="J13">
            <v>31236.25</v>
          </cell>
          <cell r="K13">
            <v>624725</v>
          </cell>
          <cell r="L13">
            <v>655961</v>
          </cell>
        </row>
        <row r="14">
          <cell r="B14" t="str">
            <v>18-003-BSH</v>
          </cell>
          <cell r="C14" t="str">
            <v>Sanitary Sewer Repair</v>
          </cell>
          <cell r="D14" t="str">
            <v>Infrastructure</v>
          </cell>
          <cell r="E14" t="str">
            <v>Mike Schultz</v>
          </cell>
          <cell r="F14" t="str">
            <v>10027 for site or infrastructure and new 10312, 10313, 10314, &amp; 10315 for individual Bldgs</v>
          </cell>
          <cell r="G14" t="str">
            <v>Site &amp; Bs 503,504,532,533,534,541 and 542</v>
          </cell>
          <cell r="H14" t="str">
            <v>N</v>
          </cell>
          <cell r="I14">
            <v>5253275</v>
          </cell>
          <cell r="J14">
            <v>262663.75</v>
          </cell>
          <cell r="K14">
            <v>5253275</v>
          </cell>
          <cell r="L14">
            <v>5515939</v>
          </cell>
        </row>
        <row r="15">
          <cell r="B15" t="str">
            <v>18-004-BSH</v>
          </cell>
          <cell r="C15" t="str">
            <v>Electrical Upgrades</v>
          </cell>
          <cell r="D15" t="str">
            <v>Electrical</v>
          </cell>
          <cell r="E15" t="str">
            <v>Mike Schultz</v>
          </cell>
          <cell r="F15" t="str">
            <v>7648, 7649, 10023 &amp; new 10316 for B 506</v>
          </cell>
          <cell r="G15" t="str">
            <v>Site and Bs 502,504,505,506,527,538,548,549,550, &amp; 551</v>
          </cell>
          <cell r="H15" t="str">
            <v>N</v>
          </cell>
          <cell r="I15">
            <v>2934635</v>
          </cell>
          <cell r="J15">
            <v>146731.75</v>
          </cell>
          <cell r="K15">
            <v>2934635</v>
          </cell>
          <cell r="L15">
            <v>3081367</v>
          </cell>
        </row>
        <row r="16">
          <cell r="B16" t="str">
            <v>18-005-BSH</v>
          </cell>
          <cell r="C16" t="str">
            <v>Anti-Ligature &amp; Exterior Stairs</v>
          </cell>
          <cell r="D16" t="str">
            <v>General Building</v>
          </cell>
          <cell r="E16" t="str">
            <v>Mike Schultz</v>
          </cell>
          <cell r="F16" t="str">
            <v>10319                      Needs vetting and Deficiency</v>
          </cell>
          <cell r="G16" t="str">
            <v>502, 503 &amp; 505</v>
          </cell>
          <cell r="H16" t="str">
            <v>N</v>
          </cell>
          <cell r="I16">
            <v>4581110</v>
          </cell>
          <cell r="J16">
            <v>229055.5</v>
          </cell>
          <cell r="K16">
            <v>4581110</v>
          </cell>
          <cell r="L16">
            <v>4810166</v>
          </cell>
        </row>
        <row r="17">
          <cell r="B17" t="str">
            <v>18-006-EPC</v>
          </cell>
          <cell r="C17" t="str">
            <v>HVAC Control Replacement</v>
          </cell>
          <cell r="D17" t="str">
            <v>Mechanical</v>
          </cell>
          <cell r="E17" t="str">
            <v>Al Widdifield</v>
          </cell>
          <cell r="F17">
            <v>10008</v>
          </cell>
          <cell r="G17">
            <v>501</v>
          </cell>
          <cell r="H17" t="str">
            <v>N</v>
          </cell>
          <cell r="I17">
            <v>545700.22</v>
          </cell>
          <cell r="J17">
            <v>27285.010999999999</v>
          </cell>
          <cell r="K17">
            <v>545700</v>
          </cell>
          <cell r="L17">
            <v>572985</v>
          </cell>
        </row>
        <row r="18">
          <cell r="B18" t="str">
            <v>18-007-KSH</v>
          </cell>
          <cell r="C18" t="str">
            <v>Chiller &amp; Boiler Replacements</v>
          </cell>
          <cell r="D18" t="str">
            <v>Mechanical</v>
          </cell>
          <cell r="E18" t="str">
            <v>Tony Hackney</v>
          </cell>
          <cell r="F18" t="str">
            <v>10058, 10060,10065,10066,10067,10070,10073,10074</v>
          </cell>
          <cell r="G18" t="str">
            <v>601,620,630, 577,605,610</v>
          </cell>
          <cell r="H18" t="str">
            <v>N</v>
          </cell>
          <cell r="I18">
            <v>3072366</v>
          </cell>
          <cell r="J18">
            <v>153618.30000000002</v>
          </cell>
          <cell r="K18">
            <v>3072366</v>
          </cell>
          <cell r="L18">
            <v>3225984</v>
          </cell>
        </row>
        <row r="19">
          <cell r="B19" t="str">
            <v>18-008-KSH</v>
          </cell>
          <cell r="C19" t="str">
            <v xml:space="preserve">Security Fence </v>
          </cell>
          <cell r="D19" t="str">
            <v>General-Site</v>
          </cell>
          <cell r="E19" t="str">
            <v>Tony Hackney</v>
          </cell>
          <cell r="F19">
            <v>10056</v>
          </cell>
          <cell r="G19" t="str">
            <v>no building numbers on site</v>
          </cell>
          <cell r="H19" t="str">
            <v>N</v>
          </cell>
          <cell r="I19">
            <v>1200000</v>
          </cell>
          <cell r="J19">
            <v>60000</v>
          </cell>
          <cell r="K19">
            <v>1200000</v>
          </cell>
          <cell r="L19">
            <v>1260000</v>
          </cell>
        </row>
        <row r="20">
          <cell r="B20" t="str">
            <v>18-009-KSH</v>
          </cell>
          <cell r="C20" t="str">
            <v>Roof Repairs &amp; Replacement</v>
          </cell>
          <cell r="D20" t="str">
            <v>Roofing</v>
          </cell>
          <cell r="E20" t="str">
            <v>Tony Hackney</v>
          </cell>
          <cell r="F20">
            <v>10090</v>
          </cell>
          <cell r="G20" t="str">
            <v>Replacement - Bldgs. 502-A, 600, 630-I, 620, 623
are the higher priority. Buildings 577-E, 610, 577 (A, B, C, D), and 615 are
anticipated to be repairs.</v>
          </cell>
          <cell r="H20" t="str">
            <v>N</v>
          </cell>
          <cell r="I20">
            <v>3270501</v>
          </cell>
          <cell r="J20">
            <v>163525.05000000002</v>
          </cell>
          <cell r="K20">
            <v>3270501</v>
          </cell>
          <cell r="L20">
            <v>3434026</v>
          </cell>
        </row>
        <row r="21">
          <cell r="B21" t="str">
            <v>18-010-VSH</v>
          </cell>
          <cell r="C21" t="str">
            <v xml:space="preserve">Utility Upgrades
</v>
          </cell>
          <cell r="D21" t="str">
            <v>Mechanical</v>
          </cell>
          <cell r="E21" t="str">
            <v>Julie Pearson</v>
          </cell>
          <cell r="F21" t="str">
            <v>10032, 7702, 7693,7671, 7688, 7687, 7689</v>
          </cell>
          <cell r="G21" t="str">
            <v>509, 510, 511, 512, 516, 517, 518, 536, 513, 501,516, 518, 512, 505, 513, 501</v>
          </cell>
          <cell r="H21" t="str">
            <v>N</v>
          </cell>
          <cell r="I21">
            <v>2982992</v>
          </cell>
          <cell r="J21">
            <v>149149.6</v>
          </cell>
          <cell r="K21">
            <v>2982992</v>
          </cell>
          <cell r="L21">
            <v>3132142</v>
          </cell>
        </row>
        <row r="22">
          <cell r="B22" t="str">
            <v>18-011-VSH</v>
          </cell>
          <cell r="C22" t="str">
            <v>Roofing Replacements</v>
          </cell>
          <cell r="D22" t="str">
            <v>Roofing</v>
          </cell>
          <cell r="E22" t="str">
            <v>Julie Pearson</v>
          </cell>
          <cell r="F22">
            <v>10042</v>
          </cell>
          <cell r="G22" t="str">
            <v>503, 501, 502, 504, 512, 544, south campus Gym roof</v>
          </cell>
          <cell r="H22" t="str">
            <v>N</v>
          </cell>
          <cell r="I22">
            <v>2345087</v>
          </cell>
          <cell r="J22">
            <v>117254.35</v>
          </cell>
          <cell r="K22">
            <v>2345087</v>
          </cell>
          <cell r="L22">
            <v>2462341</v>
          </cell>
        </row>
        <row r="23">
          <cell r="B23" t="str">
            <v>18-012-VSH</v>
          </cell>
          <cell r="C23" t="str">
            <v>Water Tank Repairs</v>
          </cell>
          <cell r="D23" t="str">
            <v>General Site</v>
          </cell>
          <cell r="E23" t="str">
            <v>Julie Pearson</v>
          </cell>
          <cell r="F23" t="str">
            <v>Needs Deficiency</v>
          </cell>
          <cell r="G23" t="str">
            <v>Site</v>
          </cell>
          <cell r="H23" t="str">
            <v>Y</v>
          </cell>
          <cell r="I23">
            <v>562010</v>
          </cell>
          <cell r="J23">
            <v>28100.5</v>
          </cell>
          <cell r="K23">
            <v>562010</v>
          </cell>
          <cell r="L23">
            <v>590111</v>
          </cell>
        </row>
        <row r="24">
          <cell r="B24" t="str">
            <v>18-013-VSH</v>
          </cell>
          <cell r="C24" t="str">
            <v>Anti-Ligature &amp; Kitchen Expansion</v>
          </cell>
          <cell r="D24" t="str">
            <v>General Building</v>
          </cell>
          <cell r="E24" t="str">
            <v>Julie Pearson</v>
          </cell>
          <cell r="F24" t="str">
            <v>Needs Deficiency</v>
          </cell>
          <cell r="G24"/>
          <cell r="H24" t="str">
            <v>N</v>
          </cell>
          <cell r="I24">
            <v>3292111</v>
          </cell>
          <cell r="J24">
            <v>164605.55000000002</v>
          </cell>
          <cell r="K24">
            <v>3292111</v>
          </cell>
          <cell r="L24">
            <v>3456717</v>
          </cell>
        </row>
        <row r="25">
          <cell r="B25" t="str">
            <v>18-014-WFH</v>
          </cell>
          <cell r="C25" t="str">
            <v>Building Renovations</v>
          </cell>
          <cell r="D25" t="str">
            <v>Anti-Ligature</v>
          </cell>
          <cell r="E25" t="str">
            <v>Julie Pearson</v>
          </cell>
          <cell r="F25">
            <v>7402</v>
          </cell>
          <cell r="G25" t="str">
            <v>514, 508, 518, 521, 523, 522, 533, 683, 527</v>
          </cell>
          <cell r="H25" t="str">
            <v>N</v>
          </cell>
          <cell r="I25">
            <v>4864000</v>
          </cell>
          <cell r="J25">
            <v>243200</v>
          </cell>
          <cell r="K25">
            <v>4864000</v>
          </cell>
          <cell r="L25">
            <v>5107200</v>
          </cell>
        </row>
        <row r="26">
          <cell r="B26" t="str">
            <v>18-015-WFH</v>
          </cell>
          <cell r="C26" t="str">
            <v xml:space="preserve">Emergency Generator </v>
          </cell>
          <cell r="D26" t="str">
            <v>Electrical</v>
          </cell>
          <cell r="E26" t="str">
            <v>Julie Pearson</v>
          </cell>
          <cell r="F26">
            <v>10001</v>
          </cell>
          <cell r="G26" t="str">
            <v>682, 552</v>
          </cell>
          <cell r="H26" t="str">
            <v>N</v>
          </cell>
          <cell r="I26">
            <v>256000</v>
          </cell>
          <cell r="J26">
            <v>12800</v>
          </cell>
          <cell r="K26">
            <v>256000</v>
          </cell>
          <cell r="L26">
            <v>268800</v>
          </cell>
        </row>
        <row r="27">
          <cell r="B27" t="str">
            <v>18-016-WFH</v>
          </cell>
          <cell r="C27" t="str">
            <v>Roof Replacements</v>
          </cell>
          <cell r="D27" t="str">
            <v>Roofing</v>
          </cell>
          <cell r="E27" t="str">
            <v>Julie Pearson</v>
          </cell>
          <cell r="F27">
            <v>10086</v>
          </cell>
          <cell r="G27" t="str">
            <v>411, 512, 538, 525, 510, 545</v>
          </cell>
          <cell r="H27" t="str">
            <v>N</v>
          </cell>
          <cell r="I27">
            <v>2000000</v>
          </cell>
          <cell r="J27">
            <v>100000</v>
          </cell>
          <cell r="K27">
            <v>2000000</v>
          </cell>
          <cell r="L27">
            <v>2100000</v>
          </cell>
        </row>
        <row r="28">
          <cell r="B28" t="str">
            <v>18-017-RSC</v>
          </cell>
          <cell r="C28" t="str">
            <v xml:space="preserve">Building Renovations </v>
          </cell>
          <cell r="D28" t="str">
            <v>General-Building</v>
          </cell>
          <cell r="E28" t="str">
            <v>Mohammed Ally</v>
          </cell>
          <cell r="F28" t="str">
            <v>10082, 7628</v>
          </cell>
          <cell r="G28" t="str">
            <v>501, 502, 510 and 515</v>
          </cell>
          <cell r="H28" t="str">
            <v>N</v>
          </cell>
          <cell r="I28">
            <v>2651516</v>
          </cell>
          <cell r="J28">
            <v>132575.80000000002</v>
          </cell>
          <cell r="K28">
            <v>2651516</v>
          </cell>
          <cell r="L28">
            <v>2784092</v>
          </cell>
        </row>
        <row r="29">
          <cell r="B29" t="str">
            <v>18-018-RSC</v>
          </cell>
          <cell r="C29" t="str">
            <v>Sewer Repair</v>
          </cell>
          <cell r="D29" t="str">
            <v>Infrastructure</v>
          </cell>
          <cell r="E29" t="str">
            <v>Mohammed Ally</v>
          </cell>
          <cell r="F29">
            <v>7642</v>
          </cell>
          <cell r="G29" t="str">
            <v>Site</v>
          </cell>
          <cell r="H29" t="str">
            <v>N</v>
          </cell>
          <cell r="I29">
            <v>381515</v>
          </cell>
          <cell r="J29">
            <v>19075.75</v>
          </cell>
          <cell r="K29">
            <v>381515</v>
          </cell>
          <cell r="L29">
            <v>400591</v>
          </cell>
        </row>
        <row r="30">
          <cell r="B30" t="str">
            <v>18-019-RSH</v>
          </cell>
          <cell r="C30" t="str">
            <v>Anti-ligature &amp; Hardware Upgrade</v>
          </cell>
          <cell r="D30" t="str">
            <v>Anti-Ligature</v>
          </cell>
          <cell r="E30" t="str">
            <v>Cheryl Taylor</v>
          </cell>
          <cell r="F30" t="str">
            <v>10045, 10046, 10047, 7406</v>
          </cell>
          <cell r="G30" t="str">
            <v>501, 511, 563, 605, 626, 637, 639</v>
          </cell>
          <cell r="H30" t="str">
            <v>N</v>
          </cell>
          <cell r="I30">
            <v>5411132</v>
          </cell>
          <cell r="J30">
            <v>270556.60000000003</v>
          </cell>
          <cell r="K30">
            <v>5411132</v>
          </cell>
          <cell r="L30">
            <v>5681689</v>
          </cell>
        </row>
        <row r="31">
          <cell r="B31" t="str">
            <v>18-020-RSH</v>
          </cell>
          <cell r="C31" t="str">
            <v xml:space="preserve">Emergency Generators </v>
          </cell>
          <cell r="D31" t="str">
            <v>Equipment</v>
          </cell>
          <cell r="E31" t="str">
            <v>Cheryl Taylor</v>
          </cell>
          <cell r="F31">
            <v>7472</v>
          </cell>
          <cell r="G31" t="str">
            <v>514, 515</v>
          </cell>
          <cell r="H31" t="str">
            <v>N</v>
          </cell>
          <cell r="I31">
            <v>762500</v>
          </cell>
          <cell r="J31">
            <v>38125</v>
          </cell>
          <cell r="K31">
            <v>762500</v>
          </cell>
          <cell r="L31">
            <v>800625</v>
          </cell>
        </row>
        <row r="32">
          <cell r="B32" t="str">
            <v>18-021-RSH</v>
          </cell>
          <cell r="C32" t="str">
            <v>Building Renovations</v>
          </cell>
          <cell r="D32" t="str">
            <v>General Building</v>
          </cell>
          <cell r="E32" t="str">
            <v>Cheryl Taylor</v>
          </cell>
          <cell r="F32"/>
          <cell r="G32" t="str">
            <v>509, 510</v>
          </cell>
          <cell r="H32" t="str">
            <v>Y</v>
          </cell>
          <cell r="I32">
            <v>3800000</v>
          </cell>
          <cell r="J32">
            <v>190000</v>
          </cell>
          <cell r="K32">
            <v>3800000</v>
          </cell>
          <cell r="L32">
            <v>3990000</v>
          </cell>
        </row>
        <row r="33">
          <cell r="B33" t="str">
            <v>18-022-SAH</v>
          </cell>
          <cell r="C33" t="str">
            <v>Fire Sprinkler, Alarm System &amp; Smoke Partitions</v>
          </cell>
          <cell r="D33" t="str">
            <v>Equipment</v>
          </cell>
          <cell r="E33" t="str">
            <v>Brice Clements</v>
          </cell>
          <cell r="F33" t="str">
            <v>7486, 7487, 7489, 7490, 7495</v>
          </cell>
          <cell r="G33" t="str">
            <v>520, 652, 510, 599, 644, 645, 525, 558, 642, 651, 520, 652,648, 649</v>
          </cell>
          <cell r="H33" t="str">
            <v>N</v>
          </cell>
          <cell r="I33">
            <v>2216662</v>
          </cell>
          <cell r="J33">
            <v>110833.1</v>
          </cell>
          <cell r="K33">
            <v>2216662</v>
          </cell>
          <cell r="L33">
            <v>2327495</v>
          </cell>
        </row>
        <row r="34">
          <cell r="B34" t="str">
            <v>18-023-TSH</v>
          </cell>
          <cell r="C34" t="str">
            <v>Anti-Ligature Renovations</v>
          </cell>
          <cell r="D34" t="str">
            <v>Anti Ligature</v>
          </cell>
          <cell r="E34" t="str">
            <v>David Lee</v>
          </cell>
          <cell r="F34" t="str">
            <v>7371, 7389, 7428, 7396</v>
          </cell>
          <cell r="G34" t="str">
            <v>518, 541, 649, 673, 675, 677, 678, 679, 682, 684, 691, 718, 725</v>
          </cell>
          <cell r="H34" t="str">
            <v>N</v>
          </cell>
          <cell r="I34">
            <v>5372038.5</v>
          </cell>
          <cell r="J34">
            <v>268601.92499999999</v>
          </cell>
          <cell r="K34">
            <v>5372039</v>
          </cell>
          <cell r="L34">
            <v>5640641</v>
          </cell>
        </row>
        <row r="35">
          <cell r="B35" t="str">
            <v>18-024-TSH</v>
          </cell>
          <cell r="C35" t="str">
            <v>EMS Upgrades &amp; HVAC Replacements</v>
          </cell>
          <cell r="D35" t="str">
            <v>Energy</v>
          </cell>
          <cell r="E35" t="str">
            <v>David Lee</v>
          </cell>
          <cell r="F35" t="str">
            <v>7399, 7417, 7418</v>
          </cell>
          <cell r="G35" t="str">
            <v>500, 537, 541, 673, 675, 679, 681, 684, 691</v>
          </cell>
          <cell r="H35" t="str">
            <v xml:space="preserve">N </v>
          </cell>
          <cell r="I35">
            <v>2689700</v>
          </cell>
          <cell r="J35">
            <v>134485</v>
          </cell>
          <cell r="K35">
            <v>2689700</v>
          </cell>
          <cell r="L35">
            <v>2824185</v>
          </cell>
        </row>
        <row r="36">
          <cell r="B36" t="str">
            <v>18-025-TSH</v>
          </cell>
          <cell r="C36" t="str">
            <v>Roof Replacements</v>
          </cell>
          <cell r="D36" t="str">
            <v>Roofing</v>
          </cell>
          <cell r="E36" t="str">
            <v>David Lee</v>
          </cell>
          <cell r="F36">
            <v>10094</v>
          </cell>
          <cell r="G36" t="str">
            <v>517, 545, 631, 675, 676, 716, 683, 686, 689</v>
          </cell>
          <cell r="H36" t="str">
            <v>N</v>
          </cell>
          <cell r="I36">
            <v>2000000</v>
          </cell>
          <cell r="J36">
            <v>100000</v>
          </cell>
          <cell r="K36">
            <v>2000000</v>
          </cell>
          <cell r="L36">
            <v>2100000</v>
          </cell>
        </row>
        <row r="37">
          <cell r="B37" t="str">
            <v>18-028-SH</v>
          </cell>
          <cell r="C37" t="str">
            <v>CSI remediation</v>
          </cell>
          <cell r="D37"/>
          <cell r="E37"/>
          <cell r="F37"/>
          <cell r="G37"/>
          <cell r="H37"/>
          <cell r="I37">
            <v>2924556.95</v>
          </cell>
          <cell r="J37">
            <v>146227.8475</v>
          </cell>
          <cell r="K37">
            <v>2364215.59</v>
          </cell>
          <cell r="L37">
            <v>2510443</v>
          </cell>
        </row>
        <row r="38">
          <cell r="B38" t="str">
            <v>18-028-SH-a</v>
          </cell>
          <cell r="C38" t="str">
            <v>CSI remediation ASH</v>
          </cell>
          <cell r="D38"/>
          <cell r="E38"/>
          <cell r="F38"/>
          <cell r="G38"/>
          <cell r="H38"/>
          <cell r="I38"/>
          <cell r="J38"/>
          <cell r="K38">
            <v>235162.41</v>
          </cell>
          <cell r="L38">
            <v>235162</v>
          </cell>
        </row>
        <row r="39">
          <cell r="B39" t="str">
            <v>18-028-SH-b</v>
          </cell>
          <cell r="C39" t="str">
            <v>CSI remediation KSH</v>
          </cell>
          <cell r="D39"/>
          <cell r="E39"/>
          <cell r="F39"/>
          <cell r="G39"/>
          <cell r="H39"/>
          <cell r="I39"/>
          <cell r="J39"/>
          <cell r="K39">
            <v>72490</v>
          </cell>
          <cell r="L39">
            <v>72490</v>
          </cell>
        </row>
        <row r="40">
          <cell r="B40" t="str">
            <v>18-028-SH-c</v>
          </cell>
          <cell r="C40" t="str">
            <v>CSI remediation TSH</v>
          </cell>
          <cell r="D40"/>
          <cell r="E40"/>
          <cell r="F40"/>
          <cell r="G40"/>
          <cell r="H40"/>
          <cell r="I40"/>
          <cell r="J40"/>
          <cell r="K40">
            <v>152126</v>
          </cell>
          <cell r="L40">
            <v>152126</v>
          </cell>
        </row>
        <row r="41">
          <cell r="B41" t="str">
            <v>18-028-SH-d</v>
          </cell>
          <cell r="C41" t="str">
            <v>CSI remediation RSH</v>
          </cell>
          <cell r="D41"/>
          <cell r="E41"/>
          <cell r="F41"/>
          <cell r="G41"/>
          <cell r="H41"/>
          <cell r="I41"/>
          <cell r="J41"/>
          <cell r="K41">
            <v>100563</v>
          </cell>
          <cell r="L41">
            <v>100563</v>
          </cell>
        </row>
        <row r="42">
          <cell r="B42" t="str">
            <v>18-029-SH</v>
          </cell>
          <cell r="C42" t="str">
            <v>Anti-ligature</v>
          </cell>
          <cell r="D42" t="str">
            <v>Anti Ligature</v>
          </cell>
          <cell r="E42"/>
          <cell r="F42"/>
          <cell r="G42"/>
          <cell r="H42"/>
          <cell r="I42">
            <v>1785302.6500000001</v>
          </cell>
          <cell r="J42">
            <v>89265.132500000007</v>
          </cell>
          <cell r="K42">
            <v>1785302.7</v>
          </cell>
          <cell r="L42">
            <v>1874568</v>
          </cell>
        </row>
        <row r="43">
          <cell r="B43" t="str">
            <v>18-030-RSH</v>
          </cell>
          <cell r="C43"/>
          <cell r="D43"/>
          <cell r="E43"/>
          <cell r="F43"/>
          <cell r="G43"/>
          <cell r="H43"/>
          <cell r="I43">
            <v>30100</v>
          </cell>
          <cell r="J43">
            <v>1505</v>
          </cell>
          <cell r="K43">
            <v>30100</v>
          </cell>
          <cell r="L43">
            <v>31605</v>
          </cell>
        </row>
        <row r="44">
          <cell r="B44" t="str">
            <v>18-031-ASH</v>
          </cell>
          <cell r="C44" t="str">
            <v>Main Switch Gear Replacement</v>
          </cell>
          <cell r="D44"/>
          <cell r="E44" t="str">
            <v>Tony Hackney</v>
          </cell>
          <cell r="F44" t="str">
            <v>Needs Deficiency</v>
          </cell>
          <cell r="G44" t="str">
            <v>Needs Buildings</v>
          </cell>
          <cell r="H44" t="str">
            <v>??</v>
          </cell>
          <cell r="I44">
            <v>37566</v>
          </cell>
          <cell r="J44">
            <v>1878.3000000000002</v>
          </cell>
          <cell r="K44">
            <v>37566</v>
          </cell>
          <cell r="L44">
            <v>39444</v>
          </cell>
        </row>
        <row r="45">
          <cell r="B45" t="str">
            <v>18-032-SAH</v>
          </cell>
          <cell r="C45" t="str">
            <v>Chiller Replacement</v>
          </cell>
          <cell r="D45"/>
          <cell r="E45" t="str">
            <v>Carol Skacal</v>
          </cell>
          <cell r="F45"/>
          <cell r="G45"/>
          <cell r="H45"/>
          <cell r="I45">
            <v>103800</v>
          </cell>
          <cell r="J45">
            <v>5190</v>
          </cell>
          <cell r="K45">
            <v>103800</v>
          </cell>
          <cell r="L45">
            <v>108990</v>
          </cell>
        </row>
        <row r="46">
          <cell r="B46" t="str">
            <v>14-005-BSH</v>
          </cell>
          <cell r="C46"/>
          <cell r="D46"/>
          <cell r="E46"/>
          <cell r="F46"/>
          <cell r="G46"/>
          <cell r="H46"/>
          <cell r="I46">
            <v>4788</v>
          </cell>
          <cell r="J46">
            <v>239.4</v>
          </cell>
          <cell r="K46">
            <v>4788</v>
          </cell>
          <cell r="L46">
            <v>5027</v>
          </cell>
        </row>
        <row r="47">
          <cell r="B47" t="str">
            <v>16-032-WCY</v>
          </cell>
          <cell r="C47" t="str">
            <v>Gym Floor and Ceiling Replacement</v>
          </cell>
          <cell r="D47"/>
          <cell r="E47" t="str">
            <v>Cheryl Taylor</v>
          </cell>
          <cell r="F47" t="str">
            <v>C/O#1-4;AMEND#1</v>
          </cell>
          <cell r="G47" t="str">
            <v>Needs Buildings</v>
          </cell>
          <cell r="H47" t="str">
            <v>??</v>
          </cell>
          <cell r="I47">
            <v>16566</v>
          </cell>
          <cell r="J47">
            <v>828.30000000000007</v>
          </cell>
          <cell r="K47">
            <v>16566</v>
          </cell>
          <cell r="L47">
            <v>17394</v>
          </cell>
        </row>
        <row r="48">
          <cell r="B48" t="str">
            <v>16-034-WFH</v>
          </cell>
          <cell r="C48"/>
          <cell r="D48"/>
          <cell r="E48"/>
          <cell r="F48"/>
          <cell r="G48" t="str">
            <v>Needs Buildings</v>
          </cell>
          <cell r="H48" t="str">
            <v>??</v>
          </cell>
          <cell r="I48">
            <v>10530.96</v>
          </cell>
          <cell r="J48">
            <v>526.548</v>
          </cell>
          <cell r="K48">
            <v>10530.96</v>
          </cell>
          <cell r="L48">
            <v>11058</v>
          </cell>
        </row>
        <row r="49">
          <cell r="B49" t="str">
            <v>17-019-RSH</v>
          </cell>
          <cell r="C49" t="str">
            <v>Condensing Rack Replacement</v>
          </cell>
          <cell r="D49"/>
          <cell r="E49" t="str">
            <v>Cheryl Taylor</v>
          </cell>
          <cell r="F49" t="str">
            <v>Needs Deficiency</v>
          </cell>
          <cell r="G49" t="str">
            <v>Needs Buildings</v>
          </cell>
          <cell r="H49" t="str">
            <v>??</v>
          </cell>
          <cell r="I49">
            <v>78111</v>
          </cell>
          <cell r="J49">
            <v>3905.55</v>
          </cell>
          <cell r="K49">
            <v>78111</v>
          </cell>
          <cell r="L49">
            <v>82017</v>
          </cell>
        </row>
        <row r="50">
          <cell r="B50" t="str">
            <v>16-007-BSH</v>
          </cell>
          <cell r="C50" t="str">
            <v>Electrical System Upgrade &amp; Replacement</v>
          </cell>
          <cell r="D50"/>
          <cell r="E50" t="str">
            <v>Mike Schultz</v>
          </cell>
          <cell r="F50" t="str">
            <v>C/O#1</v>
          </cell>
          <cell r="G50" t="str">
            <v>Needs Buildings</v>
          </cell>
          <cell r="H50" t="str">
            <v>??</v>
          </cell>
          <cell r="I50">
            <v>821.62</v>
          </cell>
          <cell r="J50">
            <v>41.081000000000003</v>
          </cell>
          <cell r="K50">
            <v>821.62</v>
          </cell>
          <cell r="L50">
            <v>863</v>
          </cell>
        </row>
        <row r="51">
          <cell r="B51" t="str">
            <v>17-016-RSH</v>
          </cell>
          <cell r="C51" t="str">
            <v>CSI Remediation</v>
          </cell>
          <cell r="D51"/>
          <cell r="E51" t="str">
            <v>Cheryl Taylor</v>
          </cell>
          <cell r="F51" t="str">
            <v>Swapping from Bond</v>
          </cell>
          <cell r="G51"/>
          <cell r="H51"/>
          <cell r="I51">
            <v>357054.48</v>
          </cell>
          <cell r="J51">
            <v>17852.723999999998</v>
          </cell>
          <cell r="K51">
            <v>357054.48</v>
          </cell>
          <cell r="L51">
            <v>374907</v>
          </cell>
        </row>
        <row r="52">
          <cell r="B52" t="str">
            <v>17-006-WCY</v>
          </cell>
          <cell r="C52" t="str">
            <v>Security Fence Installation</v>
          </cell>
          <cell r="D52"/>
          <cell r="E52" t="str">
            <v>Kevin Mathis</v>
          </cell>
          <cell r="F52" t="str">
            <v>Swapping from bonds</v>
          </cell>
          <cell r="G52"/>
          <cell r="H52"/>
          <cell r="I52">
            <v>208401</v>
          </cell>
          <cell r="J52">
            <v>10420.050000000001</v>
          </cell>
          <cell r="K52">
            <v>208401</v>
          </cell>
          <cell r="L52">
            <v>218821</v>
          </cell>
        </row>
        <row r="53">
          <cell r="B53" t="str">
            <v>16-016-RSC</v>
          </cell>
          <cell r="C53" t="str">
            <v>Water Line Replacement</v>
          </cell>
          <cell r="D53"/>
          <cell r="E53" t="str">
            <v>Mohammed Ally</v>
          </cell>
          <cell r="F53" t="str">
            <v>C/O#4</v>
          </cell>
          <cell r="G53" t="str">
            <v>Needs Buildings</v>
          </cell>
          <cell r="H53" t="str">
            <v>??</v>
          </cell>
          <cell r="I53">
            <v>6807.42</v>
          </cell>
          <cell r="J53">
            <v>340.37100000000004</v>
          </cell>
          <cell r="K53">
            <v>6807.42</v>
          </cell>
          <cell r="L53">
            <v>7148</v>
          </cell>
        </row>
        <row r="54">
          <cell r="B54" t="str">
            <v>16-029-TSH</v>
          </cell>
          <cell r="C54" t="str">
            <v>HVAC System Replacement</v>
          </cell>
          <cell r="D54"/>
          <cell r="E54" t="str">
            <v>James Recek</v>
          </cell>
          <cell r="F54" t="str">
            <v>Amendment #1</v>
          </cell>
          <cell r="G54"/>
          <cell r="H54"/>
          <cell r="I54">
            <v>26737.82</v>
          </cell>
          <cell r="J54">
            <v>1336.8910000000001</v>
          </cell>
          <cell r="K54">
            <v>26737.82</v>
          </cell>
          <cell r="L54">
            <v>28075</v>
          </cell>
        </row>
        <row r="55">
          <cell r="B55" t="str">
            <v>16-011-EPC</v>
          </cell>
          <cell r="C55" t="str">
            <v>Shower Repair</v>
          </cell>
          <cell r="D55" t="str">
            <v>General Building</v>
          </cell>
          <cell r="E55" t="str">
            <v>Al Widdifield</v>
          </cell>
          <cell r="F55" t="str">
            <v>Needs Deficiency</v>
          </cell>
          <cell r="G55" t="str">
            <v>Needs Buildings</v>
          </cell>
          <cell r="H55" t="str">
            <v>??</v>
          </cell>
          <cell r="I55">
            <v>257970</v>
          </cell>
          <cell r="J55">
            <v>12898.5</v>
          </cell>
          <cell r="K55">
            <v>257970</v>
          </cell>
          <cell r="L55">
            <v>270869</v>
          </cell>
        </row>
        <row r="56">
          <cell r="B56"/>
          <cell r="C56"/>
          <cell r="D56"/>
          <cell r="E56"/>
          <cell r="F56"/>
          <cell r="G56"/>
          <cell r="H56"/>
          <cell r="I56">
            <v>74722434.780000001</v>
          </cell>
          <cell r="J56">
            <v>3736121.7389999987</v>
          </cell>
          <cell r="K56">
            <v>74722436</v>
          </cell>
          <cell r="L56">
            <v>78458558</v>
          </cell>
        </row>
        <row r="57">
          <cell r="B57"/>
          <cell r="C57"/>
          <cell r="D57"/>
          <cell r="E57"/>
          <cell r="F57" t="str">
            <v>5% Agency Admin</v>
          </cell>
          <cell r="G57"/>
          <cell r="H57"/>
          <cell r="I57">
            <v>3736121.7390000001</v>
          </cell>
          <cell r="J57"/>
          <cell r="K57">
            <v>3736122</v>
          </cell>
          <cell r="L57"/>
        </row>
        <row r="58">
          <cell r="B58"/>
          <cell r="C58"/>
          <cell r="D58"/>
          <cell r="E58"/>
          <cell r="F58"/>
          <cell r="G58"/>
          <cell r="H58"/>
          <cell r="I58">
            <v>241442.481000006</v>
          </cell>
          <cell r="J58"/>
          <cell r="K58">
            <v>241442</v>
          </cell>
          <cell r="L58">
            <v>241442</v>
          </cell>
        </row>
        <row r="59">
          <cell r="B59"/>
          <cell r="C59"/>
          <cell r="D59"/>
          <cell r="E59"/>
          <cell r="F59" t="str">
            <v>Economic Stabilization Fund</v>
          </cell>
          <cell r="G59"/>
          <cell r="H59"/>
          <cell r="I59">
            <v>78699999</v>
          </cell>
          <cell r="J59"/>
          <cell r="K59">
            <v>78700000</v>
          </cell>
          <cell r="L59">
            <v>78700000</v>
          </cell>
        </row>
        <row r="60">
          <cell r="B60"/>
          <cell r="C60"/>
          <cell r="D60"/>
          <cell r="E60"/>
          <cell r="F60"/>
          <cell r="G60"/>
          <cell r="H60"/>
          <cell r="I60"/>
          <cell r="J60"/>
          <cell r="K60"/>
          <cell r="L60"/>
        </row>
        <row r="61">
          <cell r="B61" t="str">
            <v>18-026-WCY</v>
          </cell>
          <cell r="C61" t="str">
            <v>Replace Fire Alarm System.</v>
          </cell>
          <cell r="D61" t="str">
            <v>General-Building</v>
          </cell>
          <cell r="E61" t="str">
            <v>Kevin Mathis</v>
          </cell>
          <cell r="F61" t="str">
            <v>10077, 10078, 10079, 10080, 10081,10054</v>
          </cell>
          <cell r="G61" t="str">
            <v>566, 585, 586, 588, 587, 503, 517, 509, 510, 519, 507, 511, 515, 552, 501</v>
          </cell>
          <cell r="H61" t="str">
            <v>N</v>
          </cell>
          <cell r="I61">
            <v>678436.5</v>
          </cell>
          <cell r="J61">
            <v>33921.825000000004</v>
          </cell>
          <cell r="K61">
            <v>678437</v>
          </cell>
          <cell r="L61">
            <v>712359</v>
          </cell>
        </row>
        <row r="62">
          <cell r="B62" t="str">
            <v>18-027-WCY</v>
          </cell>
          <cell r="C62" t="str">
            <v>Anti-Ligature &amp; Emergency Generator</v>
          </cell>
          <cell r="D62" t="str">
            <v>Electrical</v>
          </cell>
          <cell r="E62" t="str">
            <v>Kevin Mathis</v>
          </cell>
          <cell r="F62">
            <v>10055</v>
          </cell>
          <cell r="G62" t="str">
            <v>501, 517</v>
          </cell>
          <cell r="H62" t="str">
            <v>N</v>
          </cell>
          <cell r="I62">
            <v>553971.74</v>
          </cell>
          <cell r="J62">
            <v>27698.587</v>
          </cell>
          <cell r="K62">
            <v>553972</v>
          </cell>
          <cell r="L62">
            <v>581671</v>
          </cell>
        </row>
        <row r="63">
          <cell r="B63"/>
          <cell r="C63"/>
          <cell r="D63"/>
          <cell r="E63"/>
          <cell r="F63"/>
          <cell r="G63"/>
          <cell r="H63"/>
          <cell r="I63">
            <v>1232408.24</v>
          </cell>
          <cell r="J63">
            <v>61620.412000000004</v>
          </cell>
          <cell r="K63">
            <v>1232409</v>
          </cell>
          <cell r="L63">
            <v>1294029</v>
          </cell>
        </row>
        <row r="64">
          <cell r="B64"/>
          <cell r="C64"/>
          <cell r="D64"/>
          <cell r="E64"/>
          <cell r="F64" t="str">
            <v>5% Agency Admin</v>
          </cell>
          <cell r="G64"/>
          <cell r="H64"/>
          <cell r="I64">
            <v>67591.762000000002</v>
          </cell>
          <cell r="J64">
            <v>9051.6106</v>
          </cell>
          <cell r="K64">
            <v>67591</v>
          </cell>
          <cell r="L64"/>
        </row>
        <row r="65">
          <cell r="B65"/>
          <cell r="C65"/>
          <cell r="D65"/>
          <cell r="E65"/>
          <cell r="F65" t="str">
            <v>Waco Center for Youth</v>
          </cell>
          <cell r="G65"/>
          <cell r="H65"/>
          <cell r="I65">
            <v>1300000.0020000001</v>
          </cell>
          <cell r="J65">
            <v>70672.022599999997</v>
          </cell>
          <cell r="K65">
            <v>1300000</v>
          </cell>
          <cell r="L65"/>
        </row>
        <row r="66">
          <cell r="B66"/>
          <cell r="C66"/>
          <cell r="D66"/>
          <cell r="E66"/>
          <cell r="F66"/>
          <cell r="G66"/>
          <cell r="H66"/>
          <cell r="I66"/>
          <cell r="J66"/>
          <cell r="K66"/>
          <cell r="L66"/>
        </row>
        <row r="67">
          <cell r="B67"/>
          <cell r="C67"/>
          <cell r="D67"/>
          <cell r="E67"/>
          <cell r="F67"/>
          <cell r="G67"/>
          <cell r="H67" t="str">
            <v>Totals</v>
          </cell>
          <cell r="I67">
            <v>79999999.002000004</v>
          </cell>
          <cell r="J67">
            <v>70672.022599999997</v>
          </cell>
          <cell r="K67">
            <v>80000000</v>
          </cell>
          <cell r="L67">
            <v>78700000</v>
          </cell>
        </row>
        <row r="68">
          <cell r="B68"/>
          <cell r="C68"/>
          <cell r="D68"/>
          <cell r="E68"/>
          <cell r="F68"/>
          <cell r="G68"/>
          <cell r="H68"/>
          <cell r="I68"/>
          <cell r="J68"/>
          <cell r="K68"/>
          <cell r="L68"/>
        </row>
        <row r="69">
          <cell r="B69"/>
          <cell r="C69"/>
          <cell r="D69"/>
          <cell r="E69"/>
          <cell r="F69"/>
          <cell r="G69"/>
          <cell r="H69"/>
          <cell r="I69"/>
          <cell r="J69"/>
          <cell r="K69"/>
          <cell r="L69"/>
        </row>
        <row r="70">
          <cell r="B70"/>
          <cell r="C70"/>
          <cell r="D70"/>
          <cell r="E70"/>
          <cell r="F70"/>
          <cell r="G70"/>
          <cell r="H70"/>
          <cell r="I70"/>
          <cell r="J70"/>
          <cell r="K70"/>
          <cell r="L70"/>
        </row>
        <row r="71">
          <cell r="B71"/>
          <cell r="C71"/>
          <cell r="D71"/>
          <cell r="E71"/>
          <cell r="F71"/>
          <cell r="G71"/>
          <cell r="H71" t="str">
            <v>Totals</v>
          </cell>
          <cell r="I71">
            <v>80000000</v>
          </cell>
          <cell r="J71"/>
          <cell r="K71">
            <v>80000000</v>
          </cell>
          <cell r="L71"/>
        </row>
        <row r="72">
          <cell r="B72"/>
          <cell r="C72"/>
          <cell r="D72"/>
          <cell r="E72"/>
          <cell r="F72"/>
          <cell r="G72"/>
          <cell r="I72"/>
          <cell r="J72"/>
          <cell r="K72"/>
          <cell r="L72"/>
        </row>
        <row r="73">
          <cell r="B73"/>
          <cell r="C73"/>
          <cell r="D73"/>
          <cell r="E73"/>
          <cell r="F73"/>
          <cell r="G73"/>
          <cell r="H73"/>
          <cell r="I73"/>
          <cell r="J73"/>
          <cell r="K73"/>
        </row>
        <row r="74">
          <cell r="B74"/>
          <cell r="C74"/>
          <cell r="D74"/>
          <cell r="E74"/>
          <cell r="F74"/>
          <cell r="G74"/>
          <cell r="H74"/>
          <cell r="I74"/>
          <cell r="J74"/>
          <cell r="K74"/>
          <cell r="L74"/>
        </row>
        <row r="75">
          <cell r="B75"/>
          <cell r="C75"/>
          <cell r="D75"/>
          <cell r="E75"/>
          <cell r="F75"/>
          <cell r="G75"/>
          <cell r="H75"/>
          <cell r="I75"/>
          <cell r="J75"/>
          <cell r="K75"/>
          <cell r="L75"/>
        </row>
        <row r="76">
          <cell r="B76"/>
          <cell r="C76"/>
          <cell r="D76"/>
          <cell r="E76"/>
          <cell r="F76"/>
          <cell r="G76"/>
          <cell r="H76"/>
          <cell r="I76"/>
          <cell r="J76"/>
          <cell r="K76"/>
          <cell r="L76"/>
        </row>
        <row r="77">
          <cell r="B77"/>
          <cell r="C77"/>
          <cell r="D77"/>
          <cell r="E77"/>
          <cell r="F77"/>
          <cell r="G77"/>
          <cell r="H77"/>
          <cell r="I77"/>
          <cell r="J77"/>
          <cell r="K77"/>
          <cell r="L77"/>
        </row>
        <row r="78">
          <cell r="B78"/>
          <cell r="C78"/>
          <cell r="D78"/>
          <cell r="E78"/>
          <cell r="F78"/>
          <cell r="G78"/>
          <cell r="H78"/>
          <cell r="I78"/>
          <cell r="J78"/>
          <cell r="K78"/>
        </row>
        <row r="79">
          <cell r="B79"/>
          <cell r="C79"/>
          <cell r="D79"/>
          <cell r="E79"/>
          <cell r="F79"/>
          <cell r="G79"/>
          <cell r="H79"/>
          <cell r="I79"/>
          <cell r="J79"/>
          <cell r="K79"/>
        </row>
        <row r="80">
          <cell r="B80"/>
          <cell r="C80"/>
          <cell r="D80"/>
          <cell r="E80"/>
          <cell r="F80"/>
          <cell r="G80"/>
          <cell r="H80"/>
          <cell r="I80"/>
          <cell r="J80"/>
          <cell r="K80"/>
        </row>
        <row r="81">
          <cell r="B81"/>
          <cell r="C81"/>
          <cell r="D81"/>
          <cell r="E81"/>
          <cell r="F81"/>
          <cell r="G81"/>
          <cell r="H81"/>
          <cell r="I81"/>
          <cell r="J81"/>
          <cell r="K81"/>
        </row>
        <row r="82">
          <cell r="B82"/>
          <cell r="C82"/>
          <cell r="D82"/>
          <cell r="E82"/>
          <cell r="F82"/>
          <cell r="G82"/>
          <cell r="H82"/>
          <cell r="I82"/>
          <cell r="J82"/>
          <cell r="K82"/>
        </row>
        <row r="83">
          <cell r="B83"/>
          <cell r="C83"/>
          <cell r="D83"/>
          <cell r="E83"/>
          <cell r="F83"/>
          <cell r="G83"/>
          <cell r="H83"/>
          <cell r="I83"/>
          <cell r="J83"/>
          <cell r="K83"/>
        </row>
        <row r="84">
          <cell r="B84"/>
          <cell r="C84"/>
          <cell r="D84"/>
          <cell r="E84"/>
          <cell r="F84"/>
          <cell r="G84"/>
          <cell r="H84"/>
          <cell r="I84"/>
          <cell r="J84"/>
          <cell r="K84"/>
        </row>
        <row r="85">
          <cell r="B85"/>
          <cell r="C85"/>
          <cell r="D85"/>
          <cell r="E85"/>
          <cell r="F85"/>
          <cell r="G85"/>
          <cell r="H85"/>
          <cell r="I85"/>
          <cell r="J85"/>
          <cell r="K85"/>
        </row>
        <row r="86">
          <cell r="B86"/>
          <cell r="C86"/>
          <cell r="D86"/>
          <cell r="E86"/>
          <cell r="F86"/>
          <cell r="G86"/>
          <cell r="H86"/>
          <cell r="I86"/>
          <cell r="J86"/>
          <cell r="K86"/>
        </row>
        <row r="87">
          <cell r="B87"/>
          <cell r="C87"/>
          <cell r="D87"/>
          <cell r="E87"/>
          <cell r="F87"/>
          <cell r="G87"/>
          <cell r="H87"/>
          <cell r="I87"/>
          <cell r="J87"/>
          <cell r="K87"/>
        </row>
        <row r="88">
          <cell r="B88"/>
          <cell r="C88"/>
          <cell r="D88"/>
          <cell r="E88"/>
          <cell r="F88"/>
          <cell r="G88"/>
          <cell r="H88"/>
          <cell r="I88"/>
          <cell r="J88"/>
          <cell r="K88"/>
        </row>
        <row r="89">
          <cell r="B89"/>
          <cell r="C89"/>
          <cell r="D89"/>
          <cell r="E89"/>
          <cell r="F89"/>
          <cell r="G89"/>
          <cell r="H89"/>
          <cell r="I89"/>
          <cell r="J89"/>
          <cell r="K89"/>
        </row>
        <row r="90">
          <cell r="B90"/>
          <cell r="C90"/>
          <cell r="D90"/>
          <cell r="E90"/>
          <cell r="F90"/>
          <cell r="G90"/>
          <cell r="I90"/>
          <cell r="J90"/>
          <cell r="K90"/>
        </row>
        <row r="91">
          <cell r="B91"/>
          <cell r="C91"/>
          <cell r="D91"/>
          <cell r="E91"/>
          <cell r="F91"/>
          <cell r="G91"/>
          <cell r="I91"/>
          <cell r="J91"/>
          <cell r="K91"/>
        </row>
        <row r="92">
          <cell r="B92"/>
          <cell r="C92"/>
          <cell r="D92"/>
          <cell r="E92"/>
          <cell r="F92"/>
          <cell r="G92"/>
          <cell r="I92"/>
          <cell r="J92"/>
          <cell r="K92"/>
        </row>
        <row r="93">
          <cell r="B93"/>
          <cell r="C93"/>
          <cell r="D93"/>
          <cell r="E93"/>
          <cell r="F93"/>
          <cell r="G93"/>
          <cell r="I93"/>
          <cell r="J93"/>
          <cell r="K93"/>
        </row>
        <row r="94">
          <cell r="B94"/>
          <cell r="C94"/>
          <cell r="D94"/>
          <cell r="E94"/>
          <cell r="F94"/>
          <cell r="G94"/>
          <cell r="I94"/>
          <cell r="J94"/>
          <cell r="K94"/>
        </row>
        <row r="95">
          <cell r="B95"/>
          <cell r="C95"/>
          <cell r="D95"/>
          <cell r="E95"/>
          <cell r="F95"/>
          <cell r="G95"/>
          <cell r="I95"/>
          <cell r="J95"/>
          <cell r="K95"/>
        </row>
        <row r="96">
          <cell r="B96"/>
          <cell r="C96"/>
          <cell r="D96"/>
          <cell r="E96"/>
          <cell r="F96"/>
          <cell r="G96"/>
          <cell r="I96"/>
          <cell r="J96"/>
          <cell r="K96"/>
        </row>
        <row r="97">
          <cell r="B97"/>
          <cell r="C97"/>
          <cell r="D97"/>
          <cell r="E97"/>
          <cell r="F97"/>
          <cell r="G97"/>
          <cell r="I97"/>
          <cell r="J97"/>
          <cell r="K97"/>
        </row>
        <row r="98">
          <cell r="B98"/>
          <cell r="C98"/>
          <cell r="D98"/>
          <cell r="E98"/>
          <cell r="F98"/>
          <cell r="G98"/>
          <cell r="I98"/>
          <cell r="J98"/>
          <cell r="K98"/>
        </row>
        <row r="99">
          <cell r="B99"/>
          <cell r="C99"/>
          <cell r="D99"/>
          <cell r="E99"/>
          <cell r="F99"/>
          <cell r="G99"/>
          <cell r="I99"/>
          <cell r="J99"/>
          <cell r="K99"/>
        </row>
        <row r="100">
          <cell r="B100"/>
          <cell r="C100"/>
          <cell r="D100"/>
          <cell r="E100"/>
          <cell r="F100"/>
          <cell r="G100"/>
          <cell r="I100"/>
          <cell r="J100"/>
          <cell r="K100"/>
        </row>
        <row r="101">
          <cell r="B101"/>
          <cell r="C101"/>
          <cell r="D101"/>
          <cell r="E101"/>
          <cell r="F101"/>
          <cell r="G101"/>
          <cell r="I101"/>
          <cell r="J101"/>
          <cell r="K101"/>
        </row>
        <row r="102">
          <cell r="B102"/>
          <cell r="C102"/>
          <cell r="D102"/>
          <cell r="E102"/>
          <cell r="F102"/>
          <cell r="G102"/>
          <cell r="I102"/>
          <cell r="J102"/>
          <cell r="K102"/>
        </row>
        <row r="103">
          <cell r="B103"/>
          <cell r="C103"/>
          <cell r="D103"/>
          <cell r="E103"/>
          <cell r="F103"/>
          <cell r="G103"/>
          <cell r="I103"/>
          <cell r="J103"/>
          <cell r="K103"/>
        </row>
        <row r="104">
          <cell r="B104"/>
          <cell r="C104"/>
          <cell r="D104"/>
          <cell r="E104"/>
          <cell r="F104"/>
          <cell r="G104"/>
          <cell r="I104"/>
          <cell r="J104"/>
          <cell r="K104"/>
        </row>
        <row r="105">
          <cell r="B105"/>
          <cell r="C105"/>
          <cell r="D105"/>
          <cell r="E105"/>
          <cell r="F105"/>
          <cell r="G105"/>
          <cell r="I105"/>
          <cell r="J105"/>
          <cell r="K105"/>
        </row>
        <row r="106">
          <cell r="B106"/>
          <cell r="C106"/>
          <cell r="D106"/>
          <cell r="E106"/>
          <cell r="F106"/>
          <cell r="G106"/>
          <cell r="H106"/>
          <cell r="I106"/>
          <cell r="J106"/>
          <cell r="K106"/>
        </row>
        <row r="107">
          <cell r="B107"/>
          <cell r="C107"/>
          <cell r="D107"/>
          <cell r="E107"/>
          <cell r="F107"/>
          <cell r="G107"/>
          <cell r="H107"/>
          <cell r="I107"/>
          <cell r="J107"/>
          <cell r="K107"/>
        </row>
        <row r="108">
          <cell r="B108"/>
          <cell r="C108"/>
          <cell r="D108"/>
          <cell r="E108"/>
          <cell r="F108"/>
          <cell r="G108"/>
          <cell r="H108"/>
          <cell r="I108"/>
          <cell r="J108"/>
          <cell r="K108"/>
        </row>
        <row r="109">
          <cell r="B109"/>
          <cell r="C109"/>
          <cell r="D109"/>
          <cell r="E109"/>
          <cell r="F109"/>
          <cell r="G109"/>
          <cell r="H109"/>
          <cell r="I109"/>
          <cell r="J109"/>
          <cell r="K109"/>
        </row>
        <row r="110">
          <cell r="B110"/>
          <cell r="C110"/>
          <cell r="D110"/>
          <cell r="E110"/>
          <cell r="F110"/>
          <cell r="G110"/>
          <cell r="H110"/>
          <cell r="I110"/>
          <cell r="J110"/>
          <cell r="K110"/>
        </row>
        <row r="111">
          <cell r="B111"/>
          <cell r="C111"/>
          <cell r="D111"/>
          <cell r="E111"/>
          <cell r="F111"/>
          <cell r="G111"/>
          <cell r="H111"/>
          <cell r="I111"/>
          <cell r="J111"/>
          <cell r="K111"/>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workbookViewId="0">
      <selection activeCell="A17" sqref="A17"/>
    </sheetView>
  </sheetViews>
  <sheetFormatPr defaultRowHeight="15" x14ac:dyDescent="0.25"/>
  <cols>
    <col min="2" max="2" width="15" customWidth="1"/>
    <col min="3" max="3" width="16.5703125" customWidth="1"/>
    <col min="4" max="4" width="15.7109375" customWidth="1"/>
    <col min="6" max="6" width="13.85546875" customWidth="1"/>
    <col min="7" max="7" width="12.140625" customWidth="1"/>
    <col min="8" max="8" width="15.140625" customWidth="1"/>
    <col min="9" max="9" width="13.5703125" customWidth="1"/>
  </cols>
  <sheetData>
    <row r="1" spans="1:9" ht="21" x14ac:dyDescent="0.35">
      <c r="D1" s="1" t="s">
        <v>0</v>
      </c>
    </row>
    <row r="2" spans="1:9" ht="60" x14ac:dyDescent="0.25">
      <c r="A2" s="2"/>
      <c r="B2" s="3" t="s">
        <v>1</v>
      </c>
      <c r="C2" s="3" t="s">
        <v>2</v>
      </c>
      <c r="D2" s="4" t="s">
        <v>3</v>
      </c>
      <c r="E2" s="5" t="s">
        <v>4</v>
      </c>
      <c r="F2" s="4" t="s">
        <v>5</v>
      </c>
      <c r="G2" s="5" t="s">
        <v>6</v>
      </c>
      <c r="H2" s="3" t="s">
        <v>7</v>
      </c>
      <c r="I2" s="6" t="s">
        <v>8</v>
      </c>
    </row>
    <row r="3" spans="1:9" x14ac:dyDescent="0.25">
      <c r="A3" s="7" t="s">
        <v>23</v>
      </c>
      <c r="B3" s="8"/>
      <c r="C3" s="8"/>
      <c r="D3" s="9"/>
      <c r="E3" s="10"/>
      <c r="F3" s="9"/>
      <c r="G3" s="10"/>
      <c r="H3" s="8"/>
      <c r="I3" s="11"/>
    </row>
    <row r="4" spans="1:9" x14ac:dyDescent="0.25">
      <c r="A4" s="12" t="s">
        <v>9</v>
      </c>
      <c r="B4" s="13">
        <v>12000000</v>
      </c>
      <c r="C4" s="13">
        <v>12000000</v>
      </c>
      <c r="D4" s="13">
        <v>180475</v>
      </c>
      <c r="E4" s="14">
        <f>D4/C4</f>
        <v>1.5039583333333334E-2</v>
      </c>
      <c r="F4" s="13">
        <v>132787</v>
      </c>
      <c r="G4" s="15">
        <f t="shared" ref="G4:G5" si="0">F4/C4</f>
        <v>1.1065583333333334E-2</v>
      </c>
      <c r="H4" s="13">
        <f t="shared" ref="H4:H15" si="1">SUM(C4-D4-F4)</f>
        <v>11686738</v>
      </c>
      <c r="I4" s="16">
        <f t="shared" ref="I4:I16" si="2">SUM(H4/C4)</f>
        <v>0.97389483333333338</v>
      </c>
    </row>
    <row r="5" spans="1:9" x14ac:dyDescent="0.25">
      <c r="A5" s="816" t="s">
        <v>10</v>
      </c>
      <c r="B5" s="27">
        <v>11000000</v>
      </c>
      <c r="C5" s="27">
        <v>10444416</v>
      </c>
      <c r="D5" s="27">
        <v>1539264</v>
      </c>
      <c r="E5" s="25">
        <f t="shared" ref="E5:E11" si="3">D5/C5</f>
        <v>0.14737674179197766</v>
      </c>
      <c r="F5" s="27">
        <v>164837</v>
      </c>
      <c r="G5" s="26">
        <f t="shared" si="0"/>
        <v>1.5782308939054131E-2</v>
      </c>
      <c r="H5" s="27">
        <f t="shared" si="1"/>
        <v>8740315</v>
      </c>
      <c r="I5" s="28">
        <f t="shared" si="2"/>
        <v>0.83684094926896824</v>
      </c>
    </row>
    <row r="6" spans="1:9" x14ac:dyDescent="0.25">
      <c r="A6" s="12" t="s">
        <v>11</v>
      </c>
      <c r="B6" s="13">
        <v>66185665</v>
      </c>
      <c r="C6" s="13">
        <v>66185665</v>
      </c>
      <c r="D6" s="13">
        <v>1430502</v>
      </c>
      <c r="E6" s="22">
        <f t="shared" si="3"/>
        <v>2.1613471738933198E-2</v>
      </c>
      <c r="F6" s="13">
        <v>1692464</v>
      </c>
      <c r="G6" s="15">
        <f>F6/C6</f>
        <v>2.557145871390731E-2</v>
      </c>
      <c r="H6" s="13">
        <f t="shared" si="1"/>
        <v>63062699</v>
      </c>
      <c r="I6" s="16">
        <f t="shared" si="2"/>
        <v>0.95281506954715944</v>
      </c>
    </row>
    <row r="7" spans="1:9" x14ac:dyDescent="0.25">
      <c r="A7" s="816" t="s">
        <v>12</v>
      </c>
      <c r="B7" s="27">
        <v>41635989</v>
      </c>
      <c r="C7" s="27">
        <v>41990138</v>
      </c>
      <c r="D7" s="27">
        <v>7530478</v>
      </c>
      <c r="E7" s="25">
        <f>D7/C7</f>
        <v>0.17933920579160753</v>
      </c>
      <c r="F7" s="27">
        <v>1675558</v>
      </c>
      <c r="G7" s="26">
        <f t="shared" ref="G7:G14" si="4">F7/C7</f>
        <v>3.990360784239385E-2</v>
      </c>
      <c r="H7" s="27">
        <f t="shared" si="1"/>
        <v>32784102</v>
      </c>
      <c r="I7" s="28">
        <f t="shared" si="2"/>
        <v>0.78075718636599856</v>
      </c>
    </row>
    <row r="8" spans="1:9" x14ac:dyDescent="0.25">
      <c r="A8" s="12" t="s">
        <v>13</v>
      </c>
      <c r="B8" s="13">
        <v>90000000</v>
      </c>
      <c r="C8" s="13">
        <v>90000000</v>
      </c>
      <c r="D8" s="13">
        <v>3213288</v>
      </c>
      <c r="E8" s="15">
        <f t="shared" si="3"/>
        <v>3.5703199999999997E-2</v>
      </c>
      <c r="F8" s="13">
        <v>33816</v>
      </c>
      <c r="G8" s="15">
        <f t="shared" si="4"/>
        <v>3.7573333333333332E-4</v>
      </c>
      <c r="H8" s="13">
        <f t="shared" si="1"/>
        <v>86752896</v>
      </c>
      <c r="I8" s="16">
        <f t="shared" si="2"/>
        <v>0.96392106666666666</v>
      </c>
    </row>
    <row r="9" spans="1:9" x14ac:dyDescent="0.25">
      <c r="A9" s="816" t="s">
        <v>14</v>
      </c>
      <c r="B9" s="27">
        <v>49640000</v>
      </c>
      <c r="C9" s="27">
        <v>50000000</v>
      </c>
      <c r="D9" s="27">
        <v>3096945</v>
      </c>
      <c r="E9" s="25">
        <f t="shared" si="3"/>
        <v>6.1938899999999998E-2</v>
      </c>
      <c r="F9" s="27">
        <v>0</v>
      </c>
      <c r="G9" s="26">
        <f t="shared" si="4"/>
        <v>0</v>
      </c>
      <c r="H9" s="27">
        <f t="shared" si="1"/>
        <v>46903055</v>
      </c>
      <c r="I9" s="28">
        <f t="shared" si="2"/>
        <v>0.93806109999999998</v>
      </c>
    </row>
    <row r="10" spans="1:9" x14ac:dyDescent="0.25">
      <c r="A10" s="12" t="s">
        <v>15</v>
      </c>
      <c r="B10" s="13">
        <v>6350000</v>
      </c>
      <c r="C10" s="13">
        <v>6350000</v>
      </c>
      <c r="D10" s="13">
        <v>3594767</v>
      </c>
      <c r="E10" s="14">
        <f t="shared" si="3"/>
        <v>0.56610503937007872</v>
      </c>
      <c r="F10" s="13">
        <v>327224</v>
      </c>
      <c r="G10" s="15">
        <f t="shared" si="4"/>
        <v>5.1531338582677166E-2</v>
      </c>
      <c r="H10" s="13">
        <f t="shared" si="1"/>
        <v>2428009</v>
      </c>
      <c r="I10" s="16">
        <f t="shared" si="2"/>
        <v>0.38236362204724411</v>
      </c>
    </row>
    <row r="11" spans="1:9" x14ac:dyDescent="0.25">
      <c r="A11" s="816" t="s">
        <v>16</v>
      </c>
      <c r="B11" s="27">
        <v>4700000</v>
      </c>
      <c r="C11" s="27">
        <v>4700000</v>
      </c>
      <c r="D11" s="27">
        <v>237717</v>
      </c>
      <c r="E11" s="25">
        <f t="shared" si="3"/>
        <v>5.0578085106382981E-2</v>
      </c>
      <c r="F11" s="27">
        <v>9854</v>
      </c>
      <c r="G11" s="26">
        <f t="shared" si="4"/>
        <v>2.096595744680851E-3</v>
      </c>
      <c r="H11" s="27">
        <f t="shared" si="1"/>
        <v>4452429</v>
      </c>
      <c r="I11" s="28">
        <f t="shared" si="2"/>
        <v>0.94732531914893614</v>
      </c>
    </row>
    <row r="12" spans="1:9" x14ac:dyDescent="0.25">
      <c r="A12" s="12" t="s">
        <v>17</v>
      </c>
      <c r="B12" s="13">
        <v>1800000</v>
      </c>
      <c r="C12" s="13">
        <v>1800000</v>
      </c>
      <c r="D12" s="13">
        <v>0</v>
      </c>
      <c r="E12" s="14">
        <v>0</v>
      </c>
      <c r="F12" s="13">
        <v>0</v>
      </c>
      <c r="G12" s="15">
        <f t="shared" si="4"/>
        <v>0</v>
      </c>
      <c r="H12" s="13">
        <f t="shared" si="1"/>
        <v>1800000</v>
      </c>
      <c r="I12" s="16">
        <f t="shared" si="2"/>
        <v>1</v>
      </c>
    </row>
    <row r="13" spans="1:9" x14ac:dyDescent="0.25">
      <c r="A13" s="816" t="s">
        <v>18</v>
      </c>
      <c r="B13" s="27">
        <v>80000000</v>
      </c>
      <c r="C13" s="27">
        <v>80000000</v>
      </c>
      <c r="D13" s="27">
        <v>3904822</v>
      </c>
      <c r="E13" s="25">
        <f>D13/C13</f>
        <v>4.8810275E-2</v>
      </c>
      <c r="F13" s="27">
        <v>255063</v>
      </c>
      <c r="G13" s="26">
        <f t="shared" si="4"/>
        <v>3.1882874999999999E-3</v>
      </c>
      <c r="H13" s="27">
        <f t="shared" si="1"/>
        <v>75840115</v>
      </c>
      <c r="I13" s="28">
        <f t="shared" si="2"/>
        <v>0.94800143749999999</v>
      </c>
    </row>
    <row r="14" spans="1:9" x14ac:dyDescent="0.25">
      <c r="A14" s="12" t="s">
        <v>19</v>
      </c>
      <c r="B14" s="13">
        <v>78600000</v>
      </c>
      <c r="C14" s="13">
        <v>78600000</v>
      </c>
      <c r="D14" s="13">
        <v>1086369</v>
      </c>
      <c r="E14" s="14">
        <f>D14/C14</f>
        <v>1.3821488549618321E-2</v>
      </c>
      <c r="F14" s="13">
        <v>51289</v>
      </c>
      <c r="G14" s="15">
        <f t="shared" si="4"/>
        <v>6.5253180661577605E-4</v>
      </c>
      <c r="H14" s="13">
        <f t="shared" si="1"/>
        <v>77462342</v>
      </c>
      <c r="I14" s="16">
        <f t="shared" si="2"/>
        <v>0.98552597964376587</v>
      </c>
    </row>
    <row r="15" spans="1:9" x14ac:dyDescent="0.25">
      <c r="A15" s="816" t="s">
        <v>20</v>
      </c>
      <c r="B15" s="27">
        <v>12100000</v>
      </c>
      <c r="C15" s="27">
        <v>12100000</v>
      </c>
      <c r="D15" s="27">
        <v>354871</v>
      </c>
      <c r="E15" s="25">
        <f>D15/C15</f>
        <v>2.9328181818181819E-2</v>
      </c>
      <c r="F15" s="27">
        <v>9067</v>
      </c>
      <c r="G15" s="26">
        <f>F15/C14</f>
        <v>1.1535623409669212E-4</v>
      </c>
      <c r="H15" s="27">
        <f t="shared" si="1"/>
        <v>11736062</v>
      </c>
      <c r="I15" s="28">
        <f t="shared" si="2"/>
        <v>0.96992247933884301</v>
      </c>
    </row>
    <row r="16" spans="1:9" x14ac:dyDescent="0.25">
      <c r="A16" s="23" t="s">
        <v>21</v>
      </c>
      <c r="B16" s="13">
        <f>SUM(B4:B15)</f>
        <v>454011654</v>
      </c>
      <c r="C16" s="13">
        <f>SUM(C4:C15)</f>
        <v>454170219</v>
      </c>
      <c r="D16" s="13">
        <f>SUM(D4:D15)</f>
        <v>26169498</v>
      </c>
      <c r="E16" s="15">
        <f>D16/C16</f>
        <v>5.7620462340354374E-2</v>
      </c>
      <c r="F16" s="13">
        <f>SUM(F4:F15)</f>
        <v>4351959</v>
      </c>
      <c r="G16" s="15">
        <f>F16/C16</f>
        <v>9.5822200970865513E-3</v>
      </c>
      <c r="H16" s="13">
        <f>SUM(H4:H15)</f>
        <v>423648762</v>
      </c>
      <c r="I16" s="16">
        <f t="shared" si="2"/>
        <v>0.93279731756255913</v>
      </c>
    </row>
    <row r="18" spans="1:9" x14ac:dyDescent="0.25">
      <c r="A18" s="7" t="s">
        <v>1448</v>
      </c>
      <c r="B18" s="8"/>
      <c r="C18" s="8"/>
      <c r="D18" s="9"/>
      <c r="E18" s="10"/>
      <c r="F18" s="9"/>
      <c r="G18" s="10"/>
      <c r="H18" s="8"/>
      <c r="I18" s="11"/>
    </row>
    <row r="19" spans="1:9" x14ac:dyDescent="0.25">
      <c r="A19" s="12" t="s">
        <v>9</v>
      </c>
      <c r="B19" s="13">
        <v>12000000</v>
      </c>
      <c r="C19" s="13">
        <v>12000000</v>
      </c>
      <c r="D19" s="13">
        <v>143908</v>
      </c>
      <c r="E19" s="14">
        <f>D19/C19</f>
        <v>1.1992333333333334E-2</v>
      </c>
      <c r="F19" s="13">
        <v>27191</v>
      </c>
      <c r="G19" s="15">
        <f t="shared" ref="G19:G29" si="5">F19/C19</f>
        <v>2.2659166666666665E-3</v>
      </c>
      <c r="H19" s="13">
        <f t="shared" ref="H19:H30" si="6">SUM(C19-D19-F19)</f>
        <v>11828901</v>
      </c>
      <c r="I19" s="16">
        <f t="shared" ref="I19:I31" si="7">SUM(H19/C19)</f>
        <v>0.98574174999999997</v>
      </c>
    </row>
    <row r="20" spans="1:9" x14ac:dyDescent="0.25">
      <c r="A20" s="17" t="s">
        <v>10</v>
      </c>
      <c r="B20" s="18">
        <v>11000000</v>
      </c>
      <c r="C20" s="18">
        <v>9777775</v>
      </c>
      <c r="D20" s="18">
        <v>1491460</v>
      </c>
      <c r="E20" s="19">
        <f t="shared" ref="E20:E26" si="8">D20/C20</f>
        <v>0.15253572515219466</v>
      </c>
      <c r="F20" s="18">
        <v>0</v>
      </c>
      <c r="G20" s="20">
        <f t="shared" si="5"/>
        <v>0</v>
      </c>
      <c r="H20" s="18">
        <f t="shared" si="6"/>
        <v>8286315</v>
      </c>
      <c r="I20" s="21">
        <f t="shared" si="7"/>
        <v>0.8474642748478054</v>
      </c>
    </row>
    <row r="21" spans="1:9" x14ac:dyDescent="0.25">
      <c r="A21" s="12" t="s">
        <v>11</v>
      </c>
      <c r="B21" s="13">
        <v>66185665</v>
      </c>
      <c r="C21" s="13">
        <v>66185665</v>
      </c>
      <c r="D21" s="13">
        <v>964733</v>
      </c>
      <c r="E21" s="22">
        <f t="shared" si="8"/>
        <v>1.4576162375946514E-2</v>
      </c>
      <c r="F21" s="13">
        <v>820525</v>
      </c>
      <c r="G21" s="15">
        <f>F21/C21</f>
        <v>1.2397321988077026E-2</v>
      </c>
      <c r="H21" s="13">
        <f t="shared" si="6"/>
        <v>64400407</v>
      </c>
      <c r="I21" s="16">
        <f t="shared" si="7"/>
        <v>0.97302651563597642</v>
      </c>
    </row>
    <row r="22" spans="1:9" x14ac:dyDescent="0.25">
      <c r="A22" s="17" t="s">
        <v>12</v>
      </c>
      <c r="B22" s="18">
        <v>41635989</v>
      </c>
      <c r="C22" s="18">
        <v>41999389</v>
      </c>
      <c r="D22" s="18">
        <v>2778596</v>
      </c>
      <c r="E22" s="19">
        <f t="shared" si="8"/>
        <v>6.6158010060574923E-2</v>
      </c>
      <c r="F22" s="18">
        <v>845573</v>
      </c>
      <c r="G22" s="20">
        <f t="shared" si="5"/>
        <v>2.0132983363162736E-2</v>
      </c>
      <c r="H22" s="18">
        <f t="shared" si="6"/>
        <v>38375220</v>
      </c>
      <c r="I22" s="21">
        <f t="shared" si="7"/>
        <v>0.91370900657626231</v>
      </c>
    </row>
    <row r="23" spans="1:9" x14ac:dyDescent="0.25">
      <c r="A23" s="12" t="s">
        <v>13</v>
      </c>
      <c r="B23" s="13">
        <v>90000000</v>
      </c>
      <c r="C23" s="13">
        <v>90000000</v>
      </c>
      <c r="D23" s="13">
        <v>0</v>
      </c>
      <c r="E23" s="15">
        <f t="shared" si="8"/>
        <v>0</v>
      </c>
      <c r="F23" s="13">
        <v>0</v>
      </c>
      <c r="G23" s="15">
        <f t="shared" si="5"/>
        <v>0</v>
      </c>
      <c r="H23" s="13">
        <f t="shared" si="6"/>
        <v>90000000</v>
      </c>
      <c r="I23" s="16">
        <f t="shared" si="7"/>
        <v>1</v>
      </c>
    </row>
    <row r="24" spans="1:9" x14ac:dyDescent="0.25">
      <c r="A24" s="17" t="s">
        <v>14</v>
      </c>
      <c r="B24" s="18">
        <v>50000000</v>
      </c>
      <c r="C24" s="18">
        <v>50000000</v>
      </c>
      <c r="D24" s="18">
        <v>605000</v>
      </c>
      <c r="E24" s="19">
        <f t="shared" si="8"/>
        <v>1.21E-2</v>
      </c>
      <c r="F24" s="18">
        <v>0</v>
      </c>
      <c r="G24" s="20">
        <f t="shared" si="5"/>
        <v>0</v>
      </c>
      <c r="H24" s="18">
        <f t="shared" si="6"/>
        <v>49395000</v>
      </c>
      <c r="I24" s="21">
        <f t="shared" si="7"/>
        <v>0.9879</v>
      </c>
    </row>
    <row r="25" spans="1:9" x14ac:dyDescent="0.25">
      <c r="A25" s="12" t="s">
        <v>15</v>
      </c>
      <c r="B25" s="13">
        <v>6350000</v>
      </c>
      <c r="C25" s="13">
        <v>6350000</v>
      </c>
      <c r="D25" s="13">
        <v>721825</v>
      </c>
      <c r="E25" s="14">
        <f t="shared" si="8"/>
        <v>0.1136732283464567</v>
      </c>
      <c r="F25" s="13">
        <v>63355</v>
      </c>
      <c r="G25" s="15">
        <f t="shared" si="5"/>
        <v>9.9771653543307085E-3</v>
      </c>
      <c r="H25" s="13">
        <f t="shared" si="6"/>
        <v>5564820</v>
      </c>
      <c r="I25" s="16">
        <f t="shared" si="7"/>
        <v>0.87634960629921255</v>
      </c>
    </row>
    <row r="26" spans="1:9" x14ac:dyDescent="0.25">
      <c r="A26" s="17" t="s">
        <v>16</v>
      </c>
      <c r="B26" s="18">
        <v>4700000</v>
      </c>
      <c r="C26" s="18">
        <v>4700000</v>
      </c>
      <c r="D26" s="18">
        <v>9854</v>
      </c>
      <c r="E26" s="19">
        <f t="shared" si="8"/>
        <v>2.096595744680851E-3</v>
      </c>
      <c r="F26" s="18">
        <v>0</v>
      </c>
      <c r="G26" s="20">
        <f t="shared" si="5"/>
        <v>0</v>
      </c>
      <c r="H26" s="18">
        <f t="shared" si="6"/>
        <v>4690146</v>
      </c>
      <c r="I26" s="21">
        <f t="shared" si="7"/>
        <v>0.9979034042553192</v>
      </c>
    </row>
    <row r="27" spans="1:9" x14ac:dyDescent="0.25">
      <c r="A27" s="12" t="s">
        <v>17</v>
      </c>
      <c r="B27" s="13">
        <v>1800000</v>
      </c>
      <c r="C27" s="13">
        <v>1800000</v>
      </c>
      <c r="D27" s="13">
        <v>0</v>
      </c>
      <c r="E27" s="14">
        <v>0</v>
      </c>
      <c r="F27" s="13">
        <v>0</v>
      </c>
      <c r="G27" s="15">
        <f t="shared" si="5"/>
        <v>0</v>
      </c>
      <c r="H27" s="13">
        <f t="shared" si="6"/>
        <v>1800000</v>
      </c>
      <c r="I27" s="16">
        <f t="shared" si="7"/>
        <v>1</v>
      </c>
    </row>
    <row r="28" spans="1:9" x14ac:dyDescent="0.25">
      <c r="A28" s="17" t="s">
        <v>18</v>
      </c>
      <c r="B28" s="18">
        <v>80000000</v>
      </c>
      <c r="C28" s="18">
        <v>79632659</v>
      </c>
      <c r="D28" s="18">
        <v>970829</v>
      </c>
      <c r="E28" s="19">
        <f>D28/C28</f>
        <v>1.2191342248159766E-2</v>
      </c>
      <c r="F28" s="18">
        <v>0</v>
      </c>
      <c r="G28" s="20">
        <f t="shared" si="5"/>
        <v>0</v>
      </c>
      <c r="H28" s="18">
        <f t="shared" si="6"/>
        <v>78661830</v>
      </c>
      <c r="I28" s="21">
        <f t="shared" si="7"/>
        <v>0.98780865775184024</v>
      </c>
    </row>
    <row r="29" spans="1:9" x14ac:dyDescent="0.25">
      <c r="A29" s="12" t="s">
        <v>19</v>
      </c>
      <c r="B29" s="13">
        <v>78600000</v>
      </c>
      <c r="C29" s="13">
        <v>78515321</v>
      </c>
      <c r="D29" s="13">
        <v>0</v>
      </c>
      <c r="E29" s="14">
        <f>D29/C29</f>
        <v>0</v>
      </c>
      <c r="F29" s="13">
        <v>0</v>
      </c>
      <c r="G29" s="15">
        <f t="shared" si="5"/>
        <v>0</v>
      </c>
      <c r="H29" s="13">
        <f t="shared" si="6"/>
        <v>78515321</v>
      </c>
      <c r="I29" s="16">
        <f t="shared" si="7"/>
        <v>1</v>
      </c>
    </row>
    <row r="30" spans="1:9" x14ac:dyDescent="0.25">
      <c r="A30" s="17" t="s">
        <v>20</v>
      </c>
      <c r="B30" s="18">
        <v>12100000</v>
      </c>
      <c r="C30" s="18">
        <v>12100000</v>
      </c>
      <c r="D30" s="18">
        <v>341665</v>
      </c>
      <c r="E30" s="19">
        <f>D30/C30</f>
        <v>2.8236776859504133E-2</v>
      </c>
      <c r="F30" s="18">
        <v>0</v>
      </c>
      <c r="G30" s="20">
        <f>F30/C29</f>
        <v>0</v>
      </c>
      <c r="H30" s="18">
        <f t="shared" si="6"/>
        <v>11758335</v>
      </c>
      <c r="I30" s="21">
        <f t="shared" si="7"/>
        <v>0.9717632231404959</v>
      </c>
    </row>
    <row r="31" spans="1:9" x14ac:dyDescent="0.25">
      <c r="A31" s="23" t="s">
        <v>21</v>
      </c>
      <c r="B31" s="13">
        <f>SUM(B19:B30)</f>
        <v>454371654</v>
      </c>
      <c r="C31" s="13">
        <f>SUM(C19:C30)</f>
        <v>453060809</v>
      </c>
      <c r="D31" s="13">
        <f>SUM(D19:D30)</f>
        <v>8027870</v>
      </c>
      <c r="E31" s="15">
        <f>D31/C31</f>
        <v>1.7719188772295686E-2</v>
      </c>
      <c r="F31" s="13">
        <f>SUM(F19:F30)</f>
        <v>1756644</v>
      </c>
      <c r="G31" s="15">
        <f>F31/C31</f>
        <v>3.877280853043283E-3</v>
      </c>
      <c r="H31" s="13">
        <f>SUM(H19:H30)</f>
        <v>443276295</v>
      </c>
      <c r="I31" s="16">
        <f t="shared" si="7"/>
        <v>0.97840353037466099</v>
      </c>
    </row>
    <row r="33" spans="1:9" ht="15.75" x14ac:dyDescent="0.25">
      <c r="A33" s="24" t="s">
        <v>22</v>
      </c>
      <c r="B33" s="8"/>
      <c r="C33" s="8"/>
      <c r="D33" s="8"/>
      <c r="E33" s="10"/>
      <c r="F33" s="8"/>
      <c r="G33" s="10"/>
      <c r="H33" s="8"/>
      <c r="I33" s="11"/>
    </row>
    <row r="34" spans="1:9" x14ac:dyDescent="0.25">
      <c r="A34" s="12" t="s">
        <v>9</v>
      </c>
      <c r="B34" s="13">
        <v>12000000</v>
      </c>
      <c r="C34" s="13">
        <v>12000000</v>
      </c>
      <c r="D34" s="13">
        <v>0</v>
      </c>
      <c r="E34" s="14">
        <v>0</v>
      </c>
      <c r="F34" s="13">
        <v>0</v>
      </c>
      <c r="G34" s="15">
        <f t="shared" ref="G34:G44" si="9">F34/C34</f>
        <v>0</v>
      </c>
      <c r="H34" s="13">
        <f t="shared" ref="H34:H45" si="10">SUM(C34-D34-F34)</f>
        <v>12000000</v>
      </c>
      <c r="I34" s="16">
        <f t="shared" ref="I34:I46" si="11">SUM(H34/C34)</f>
        <v>1</v>
      </c>
    </row>
    <row r="35" spans="1:9" x14ac:dyDescent="0.25">
      <c r="A35" s="17" t="s">
        <v>10</v>
      </c>
      <c r="B35" s="8">
        <v>11000000</v>
      </c>
      <c r="C35" s="18">
        <v>11000000</v>
      </c>
      <c r="D35" s="18">
        <v>0</v>
      </c>
      <c r="E35" s="25">
        <f t="shared" ref="E35:E41" si="12">D35/C35</f>
        <v>0</v>
      </c>
      <c r="F35" s="8">
        <v>0</v>
      </c>
      <c r="G35" s="26">
        <f t="shared" si="9"/>
        <v>0</v>
      </c>
      <c r="H35" s="27">
        <f t="shared" si="10"/>
        <v>11000000</v>
      </c>
      <c r="I35" s="28">
        <f t="shared" si="11"/>
        <v>1</v>
      </c>
    </row>
    <row r="36" spans="1:9" x14ac:dyDescent="0.25">
      <c r="A36" s="12" t="s">
        <v>11</v>
      </c>
      <c r="B36" s="13">
        <v>66185665</v>
      </c>
      <c r="C36" s="13">
        <v>66185665</v>
      </c>
      <c r="D36" s="13">
        <v>0</v>
      </c>
      <c r="E36" s="22">
        <f t="shared" si="12"/>
        <v>0</v>
      </c>
      <c r="F36" s="13">
        <v>0</v>
      </c>
      <c r="G36" s="15">
        <f t="shared" si="9"/>
        <v>0</v>
      </c>
      <c r="H36" s="13">
        <f t="shared" si="10"/>
        <v>66185665</v>
      </c>
      <c r="I36" s="16">
        <f t="shared" si="11"/>
        <v>1</v>
      </c>
    </row>
    <row r="37" spans="1:9" x14ac:dyDescent="0.25">
      <c r="A37" s="17" t="s">
        <v>12</v>
      </c>
      <c r="B37" s="8">
        <v>41635989</v>
      </c>
      <c r="C37" s="18">
        <v>41635989</v>
      </c>
      <c r="D37" s="8">
        <v>609388</v>
      </c>
      <c r="E37" s="25">
        <f t="shared" si="12"/>
        <v>1.4636088024713428E-2</v>
      </c>
      <c r="F37" s="8">
        <v>300361</v>
      </c>
      <c r="G37" s="26">
        <f t="shared" si="9"/>
        <v>7.2139753903768204E-3</v>
      </c>
      <c r="H37" s="27">
        <f t="shared" si="10"/>
        <v>40726240</v>
      </c>
      <c r="I37" s="28">
        <f t="shared" si="11"/>
        <v>0.97814993658490978</v>
      </c>
    </row>
    <row r="38" spans="1:9" x14ac:dyDescent="0.25">
      <c r="A38" s="12" t="s">
        <v>13</v>
      </c>
      <c r="B38" s="13">
        <v>90000000</v>
      </c>
      <c r="C38" s="13">
        <v>90000000</v>
      </c>
      <c r="D38" s="13">
        <v>0</v>
      </c>
      <c r="E38" s="15">
        <f t="shared" si="12"/>
        <v>0</v>
      </c>
      <c r="F38" s="13">
        <v>0</v>
      </c>
      <c r="G38" s="15">
        <f t="shared" si="9"/>
        <v>0</v>
      </c>
      <c r="H38" s="13">
        <f t="shared" si="10"/>
        <v>90000000</v>
      </c>
      <c r="I38" s="16">
        <f t="shared" si="11"/>
        <v>1</v>
      </c>
    </row>
    <row r="39" spans="1:9" x14ac:dyDescent="0.25">
      <c r="A39" s="17" t="s">
        <v>14</v>
      </c>
      <c r="B39" s="18">
        <v>50000000</v>
      </c>
      <c r="C39" s="18">
        <v>50000000</v>
      </c>
      <c r="D39" s="18">
        <v>0</v>
      </c>
      <c r="E39" s="19">
        <f t="shared" si="12"/>
        <v>0</v>
      </c>
      <c r="F39" s="18">
        <v>0</v>
      </c>
      <c r="G39" s="20">
        <f t="shared" si="9"/>
        <v>0</v>
      </c>
      <c r="H39" s="18">
        <f t="shared" si="10"/>
        <v>50000000</v>
      </c>
      <c r="I39" s="21">
        <f t="shared" si="11"/>
        <v>1</v>
      </c>
    </row>
    <row r="40" spans="1:9" x14ac:dyDescent="0.25">
      <c r="A40" s="12" t="s">
        <v>15</v>
      </c>
      <c r="B40" s="13">
        <v>6350000</v>
      </c>
      <c r="C40" s="13">
        <v>6350000</v>
      </c>
      <c r="D40" s="13">
        <v>1000000</v>
      </c>
      <c r="E40" s="14">
        <f t="shared" si="12"/>
        <v>0.15748031496062992</v>
      </c>
      <c r="F40" s="13">
        <v>0</v>
      </c>
      <c r="G40" s="15">
        <f t="shared" si="9"/>
        <v>0</v>
      </c>
      <c r="H40" s="13">
        <f t="shared" si="10"/>
        <v>5350000</v>
      </c>
      <c r="I40" s="16">
        <f t="shared" si="11"/>
        <v>0.84251968503937003</v>
      </c>
    </row>
    <row r="41" spans="1:9" x14ac:dyDescent="0.25">
      <c r="A41" s="17" t="s">
        <v>16</v>
      </c>
      <c r="B41" s="18">
        <v>4700000</v>
      </c>
      <c r="C41" s="18">
        <v>4700000</v>
      </c>
      <c r="D41" s="18">
        <v>9854</v>
      </c>
      <c r="E41" s="19">
        <f t="shared" si="12"/>
        <v>2.096595744680851E-3</v>
      </c>
      <c r="F41" s="18">
        <v>0</v>
      </c>
      <c r="G41" s="20">
        <f t="shared" si="9"/>
        <v>0</v>
      </c>
      <c r="H41" s="18">
        <f t="shared" si="10"/>
        <v>4690146</v>
      </c>
      <c r="I41" s="21">
        <f t="shared" si="11"/>
        <v>0.9979034042553192</v>
      </c>
    </row>
    <row r="42" spans="1:9" x14ac:dyDescent="0.25">
      <c r="A42" s="12" t="s">
        <v>17</v>
      </c>
      <c r="B42" s="13">
        <v>1800000</v>
      </c>
      <c r="C42" s="13">
        <v>1800000</v>
      </c>
      <c r="D42" s="13">
        <v>0</v>
      </c>
      <c r="E42" s="14">
        <v>0</v>
      </c>
      <c r="F42" s="13">
        <v>0</v>
      </c>
      <c r="G42" s="15">
        <f t="shared" si="9"/>
        <v>0</v>
      </c>
      <c r="H42" s="13">
        <f t="shared" si="10"/>
        <v>1800000</v>
      </c>
      <c r="I42" s="16">
        <f t="shared" si="11"/>
        <v>1</v>
      </c>
    </row>
    <row r="43" spans="1:9" x14ac:dyDescent="0.25">
      <c r="A43" s="17" t="s">
        <v>18</v>
      </c>
      <c r="B43" s="18">
        <v>79923257</v>
      </c>
      <c r="C43" s="18">
        <v>79923257</v>
      </c>
      <c r="D43" s="18">
        <v>0</v>
      </c>
      <c r="E43" s="19">
        <f>D43/C43</f>
        <v>0</v>
      </c>
      <c r="F43" s="18">
        <v>0</v>
      </c>
      <c r="G43" s="20">
        <f t="shared" si="9"/>
        <v>0</v>
      </c>
      <c r="H43" s="18">
        <f t="shared" si="10"/>
        <v>79923257</v>
      </c>
      <c r="I43" s="21">
        <f t="shared" si="11"/>
        <v>1</v>
      </c>
    </row>
    <row r="44" spans="1:9" x14ac:dyDescent="0.25">
      <c r="A44" s="12" t="s">
        <v>19</v>
      </c>
      <c r="B44" s="13">
        <v>79862729</v>
      </c>
      <c r="C44" s="13">
        <v>79862729</v>
      </c>
      <c r="D44" s="13">
        <v>0</v>
      </c>
      <c r="E44" s="14">
        <f>D44/C44</f>
        <v>0</v>
      </c>
      <c r="F44" s="13">
        <v>0</v>
      </c>
      <c r="G44" s="15">
        <f t="shared" si="9"/>
        <v>0</v>
      </c>
      <c r="H44" s="13">
        <f t="shared" si="10"/>
        <v>79862729</v>
      </c>
      <c r="I44" s="16">
        <f t="shared" si="11"/>
        <v>1</v>
      </c>
    </row>
    <row r="45" spans="1:9" x14ac:dyDescent="0.25">
      <c r="A45" s="17" t="s">
        <v>20</v>
      </c>
      <c r="B45" s="18">
        <v>12100000</v>
      </c>
      <c r="C45" s="18">
        <v>12100000</v>
      </c>
      <c r="D45" s="18">
        <v>0</v>
      </c>
      <c r="E45" s="19">
        <f>D45/C45</f>
        <v>0</v>
      </c>
      <c r="F45" s="18">
        <v>0</v>
      </c>
      <c r="G45" s="20">
        <f>F45/C44</f>
        <v>0</v>
      </c>
      <c r="H45" s="18">
        <f t="shared" si="10"/>
        <v>12100000</v>
      </c>
      <c r="I45" s="21">
        <f t="shared" si="11"/>
        <v>1</v>
      </c>
    </row>
    <row r="46" spans="1:9" x14ac:dyDescent="0.25">
      <c r="A46" s="23" t="s">
        <v>21</v>
      </c>
      <c r="B46" s="13">
        <f>SUM(B34:B45)</f>
        <v>455557640</v>
      </c>
      <c r="C46" s="13">
        <f>SUM(C34:C45)</f>
        <v>455557640</v>
      </c>
      <c r="D46" s="13">
        <f>SUM(D34:D45)</f>
        <v>1619242</v>
      </c>
      <c r="E46" s="15">
        <f>D46/C46</f>
        <v>3.554417394909676E-3</v>
      </c>
      <c r="F46" s="13">
        <f>SUM(F34:F45)</f>
        <v>300361</v>
      </c>
      <c r="G46" s="15">
        <f>F46/C46</f>
        <v>6.5932600757173123E-4</v>
      </c>
      <c r="H46" s="13">
        <f>SUM(H34:H45)</f>
        <v>453638037</v>
      </c>
      <c r="I46" s="16">
        <f t="shared" si="11"/>
        <v>0.99578625659751863</v>
      </c>
    </row>
    <row r="47" spans="1:9" x14ac:dyDescent="0.25">
      <c r="A47" s="29"/>
      <c r="B47" s="30"/>
      <c r="C47" s="30"/>
      <c r="D47" s="30"/>
      <c r="E47" s="31"/>
      <c r="F47" s="30"/>
      <c r="G47" s="31"/>
      <c r="H47" s="30"/>
      <c r="I47" s="32"/>
    </row>
  </sheetData>
  <pageMargins left="0.7" right="0.7" top="0.75" bottom="0.75" header="0.3" footer="0.3"/>
  <pageSetup orientation="landscape" verticalDpi="59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heetViews>
  <sheetFormatPr defaultRowHeight="15" x14ac:dyDescent="0.25"/>
  <cols>
    <col min="1" max="1" width="9.140625" style="306"/>
    <col min="2" max="2" width="13.7109375" style="306" customWidth="1"/>
    <col min="3" max="3" width="17.85546875" style="306" customWidth="1"/>
    <col min="4" max="4" width="15.7109375" style="306" customWidth="1"/>
    <col min="5" max="5" width="16.140625" style="306" customWidth="1"/>
    <col min="6" max="6" width="16.5703125" style="306" customWidth="1"/>
    <col min="7" max="7" width="15.85546875" style="306" customWidth="1"/>
    <col min="8" max="8" width="15.5703125" style="306" customWidth="1"/>
    <col min="9" max="9" width="14.140625" style="306" customWidth="1"/>
    <col min="10" max="10" width="15.85546875" style="306" customWidth="1"/>
    <col min="11" max="11" width="16.5703125" style="306" customWidth="1"/>
    <col min="12" max="12" width="14.28515625" style="306" customWidth="1"/>
    <col min="13" max="13" width="16.42578125" style="306" customWidth="1"/>
    <col min="14" max="16384" width="9.140625" style="306"/>
  </cols>
  <sheetData>
    <row r="1" spans="1:14" ht="15.75" x14ac:dyDescent="0.25">
      <c r="B1" s="299" t="s">
        <v>24</v>
      </c>
      <c r="C1" s="742" t="s">
        <v>797</v>
      </c>
      <c r="D1" s="743"/>
      <c r="E1" s="301"/>
      <c r="I1" s="360"/>
    </row>
    <row r="2" spans="1:14" ht="15.75" x14ac:dyDescent="0.25">
      <c r="B2" s="299" t="s">
        <v>26</v>
      </c>
      <c r="C2" s="744">
        <v>43174</v>
      </c>
      <c r="D2" s="745"/>
      <c r="E2" s="302"/>
      <c r="G2" s="360"/>
      <c r="H2" s="544"/>
      <c r="I2" s="360"/>
      <c r="J2" s="360"/>
      <c r="M2" s="589">
        <v>43174</v>
      </c>
    </row>
    <row r="3" spans="1:14" ht="31.5" x14ac:dyDescent="0.25">
      <c r="B3" s="299" t="s">
        <v>27</v>
      </c>
      <c r="C3" s="742" t="s">
        <v>798</v>
      </c>
      <c r="D3" s="743"/>
      <c r="E3" s="301"/>
    </row>
    <row r="4" spans="1:14" ht="15.75" x14ac:dyDescent="0.25">
      <c r="B4" s="304"/>
      <c r="C4" s="305"/>
    </row>
    <row r="5" spans="1:14" ht="37.5" customHeight="1" x14ac:dyDescent="0.25">
      <c r="A5" s="705" t="s">
        <v>29</v>
      </c>
      <c r="B5" s="730" t="s">
        <v>30</v>
      </c>
      <c r="C5" s="730" t="s">
        <v>31</v>
      </c>
      <c r="D5" s="730" t="s">
        <v>32</v>
      </c>
      <c r="E5" s="730" t="s">
        <v>33</v>
      </c>
      <c r="F5" s="730" t="s">
        <v>1</v>
      </c>
      <c r="G5" s="730" t="s">
        <v>2</v>
      </c>
      <c r="H5" s="746" t="s">
        <v>36</v>
      </c>
      <c r="I5" s="749" t="s">
        <v>37</v>
      </c>
      <c r="J5" s="752" t="s">
        <v>38</v>
      </c>
      <c r="K5" s="746" t="s">
        <v>3</v>
      </c>
      <c r="L5" s="746" t="s">
        <v>5</v>
      </c>
      <c r="M5" s="705" t="s">
        <v>7</v>
      </c>
      <c r="N5" s="705" t="s">
        <v>40</v>
      </c>
    </row>
    <row r="6" spans="1:14" ht="37.5" customHeight="1" x14ac:dyDescent="0.25">
      <c r="A6" s="706"/>
      <c r="B6" s="730"/>
      <c r="C6" s="730"/>
      <c r="D6" s="730"/>
      <c r="E6" s="730"/>
      <c r="F6" s="730"/>
      <c r="G6" s="730"/>
      <c r="H6" s="747"/>
      <c r="I6" s="750"/>
      <c r="J6" s="752"/>
      <c r="K6" s="747"/>
      <c r="L6" s="747"/>
      <c r="M6" s="706"/>
      <c r="N6" s="706"/>
    </row>
    <row r="7" spans="1:14" ht="37.5" customHeight="1" x14ac:dyDescent="0.25">
      <c r="A7" s="707"/>
      <c r="B7" s="730"/>
      <c r="C7" s="730"/>
      <c r="D7" s="730"/>
      <c r="E7" s="730"/>
      <c r="F7" s="730"/>
      <c r="G7" s="730"/>
      <c r="H7" s="748"/>
      <c r="I7" s="751"/>
      <c r="J7" s="752"/>
      <c r="K7" s="748"/>
      <c r="L7" s="748"/>
      <c r="M7" s="707"/>
      <c r="N7" s="707"/>
    </row>
    <row r="8" spans="1:14" ht="105" x14ac:dyDescent="0.25">
      <c r="A8" s="366">
        <v>1</v>
      </c>
      <c r="B8" s="366">
        <v>303</v>
      </c>
      <c r="C8" s="367" t="s">
        <v>799</v>
      </c>
      <c r="D8" s="95" t="s">
        <v>800</v>
      </c>
      <c r="E8" s="366" t="s">
        <v>801</v>
      </c>
      <c r="F8" s="368">
        <v>2000000</v>
      </c>
      <c r="G8" s="368">
        <v>2000000</v>
      </c>
      <c r="H8" s="369">
        <v>44926</v>
      </c>
      <c r="I8" s="370">
        <v>0</v>
      </c>
      <c r="J8" s="370">
        <v>0</v>
      </c>
      <c r="K8" s="371">
        <v>0</v>
      </c>
      <c r="L8" s="371">
        <v>0</v>
      </c>
      <c r="M8" s="368">
        <f t="shared" ref="M8:M17" si="0">G8-K8-L8</f>
        <v>2000000</v>
      </c>
      <c r="N8" s="366" t="s">
        <v>94</v>
      </c>
    </row>
    <row r="9" spans="1:14" ht="255" x14ac:dyDescent="0.25">
      <c r="A9" s="366">
        <v>2</v>
      </c>
      <c r="B9" s="366">
        <v>303</v>
      </c>
      <c r="C9" s="367" t="s">
        <v>802</v>
      </c>
      <c r="D9" s="95" t="s">
        <v>803</v>
      </c>
      <c r="E9" s="366" t="s">
        <v>801</v>
      </c>
      <c r="F9" s="368">
        <v>39000000</v>
      </c>
      <c r="G9" s="368">
        <v>39000000</v>
      </c>
      <c r="H9" s="369">
        <v>44926</v>
      </c>
      <c r="I9" s="370">
        <v>0</v>
      </c>
      <c r="J9" s="370">
        <v>0</v>
      </c>
      <c r="K9" s="371"/>
      <c r="L9" s="371"/>
      <c r="M9" s="368">
        <f t="shared" si="0"/>
        <v>39000000</v>
      </c>
      <c r="N9" s="366" t="s">
        <v>94</v>
      </c>
    </row>
    <row r="10" spans="1:14" ht="294" x14ac:dyDescent="0.25">
      <c r="A10" s="366">
        <v>3</v>
      </c>
      <c r="B10" s="366">
        <v>303</v>
      </c>
      <c r="C10" s="373" t="s">
        <v>804</v>
      </c>
      <c r="D10" s="95" t="s">
        <v>805</v>
      </c>
      <c r="E10" s="366" t="s">
        <v>801</v>
      </c>
      <c r="F10" s="374">
        <v>19500000</v>
      </c>
      <c r="G10" s="374">
        <v>19500000</v>
      </c>
      <c r="H10" s="369">
        <v>44926</v>
      </c>
      <c r="I10" s="370">
        <v>0</v>
      </c>
      <c r="J10" s="370">
        <v>0</v>
      </c>
      <c r="K10" s="375">
        <v>28597</v>
      </c>
      <c r="L10" s="375">
        <v>0</v>
      </c>
      <c r="M10" s="368">
        <f t="shared" si="0"/>
        <v>19471403</v>
      </c>
      <c r="N10" s="366" t="s">
        <v>46</v>
      </c>
    </row>
    <row r="11" spans="1:14" ht="255" x14ac:dyDescent="0.25">
      <c r="A11" s="366">
        <v>4</v>
      </c>
      <c r="B11" s="366">
        <v>303</v>
      </c>
      <c r="C11" s="128" t="s">
        <v>806</v>
      </c>
      <c r="D11" s="128" t="s">
        <v>807</v>
      </c>
      <c r="E11" s="366" t="s">
        <v>801</v>
      </c>
      <c r="F11" s="374">
        <v>10000000</v>
      </c>
      <c r="G11" s="374">
        <v>10000000</v>
      </c>
      <c r="H11" s="369">
        <v>44926</v>
      </c>
      <c r="I11" s="370">
        <v>0</v>
      </c>
      <c r="J11" s="370">
        <v>0</v>
      </c>
      <c r="K11" s="375">
        <v>0</v>
      </c>
      <c r="L11" s="375">
        <v>0</v>
      </c>
      <c r="M11" s="368">
        <f t="shared" si="0"/>
        <v>10000000</v>
      </c>
      <c r="N11" s="366" t="s">
        <v>46</v>
      </c>
    </row>
    <row r="12" spans="1:14" ht="150" x14ac:dyDescent="0.25">
      <c r="A12" s="366">
        <v>5</v>
      </c>
      <c r="B12" s="366">
        <v>303</v>
      </c>
      <c r="C12" s="128" t="s">
        <v>808</v>
      </c>
      <c r="D12" s="128" t="s">
        <v>809</v>
      </c>
      <c r="E12" s="366" t="s">
        <v>801</v>
      </c>
      <c r="F12" s="374">
        <v>1000000</v>
      </c>
      <c r="G12" s="374">
        <v>1000000</v>
      </c>
      <c r="H12" s="369">
        <v>44926</v>
      </c>
      <c r="I12" s="370">
        <v>0</v>
      </c>
      <c r="J12" s="370">
        <v>0</v>
      </c>
      <c r="K12" s="375">
        <v>0</v>
      </c>
      <c r="L12" s="375">
        <v>0</v>
      </c>
      <c r="M12" s="368">
        <f t="shared" si="0"/>
        <v>1000000</v>
      </c>
      <c r="N12" s="366" t="s">
        <v>46</v>
      </c>
    </row>
    <row r="13" spans="1:14" ht="135" x14ac:dyDescent="0.25">
      <c r="A13" s="366">
        <v>6</v>
      </c>
      <c r="B13" s="366">
        <v>303</v>
      </c>
      <c r="C13" s="108" t="s">
        <v>810</v>
      </c>
      <c r="D13" s="128" t="s">
        <v>811</v>
      </c>
      <c r="E13" s="366" t="s">
        <v>801</v>
      </c>
      <c r="F13" s="374">
        <v>5850000</v>
      </c>
      <c r="G13" s="374">
        <v>5850000</v>
      </c>
      <c r="H13" s="369">
        <v>44926</v>
      </c>
      <c r="I13" s="370">
        <v>0</v>
      </c>
      <c r="J13" s="370">
        <v>0</v>
      </c>
      <c r="K13" s="375">
        <v>947984</v>
      </c>
      <c r="L13" s="375">
        <v>33816</v>
      </c>
      <c r="M13" s="368">
        <f t="shared" si="0"/>
        <v>4868200</v>
      </c>
      <c r="N13" s="366" t="s">
        <v>94</v>
      </c>
    </row>
    <row r="14" spans="1:14" ht="45" x14ac:dyDescent="0.25">
      <c r="A14" s="366">
        <v>7</v>
      </c>
      <c r="B14" s="366">
        <v>303</v>
      </c>
      <c r="C14" s="128" t="s">
        <v>812</v>
      </c>
      <c r="D14" s="128" t="s">
        <v>813</v>
      </c>
      <c r="E14" s="366" t="s">
        <v>801</v>
      </c>
      <c r="F14" s="374">
        <v>2200000</v>
      </c>
      <c r="G14" s="374">
        <v>2200000</v>
      </c>
      <c r="H14" s="369">
        <v>44926</v>
      </c>
      <c r="I14" s="370">
        <v>0</v>
      </c>
      <c r="J14" s="370">
        <v>0</v>
      </c>
      <c r="K14" s="375">
        <v>2120000</v>
      </c>
      <c r="L14" s="375">
        <v>0</v>
      </c>
      <c r="M14" s="368">
        <f t="shared" si="0"/>
        <v>80000</v>
      </c>
      <c r="N14" s="366" t="s">
        <v>94</v>
      </c>
    </row>
    <row r="15" spans="1:14" ht="180" x14ac:dyDescent="0.25">
      <c r="A15" s="366">
        <v>8</v>
      </c>
      <c r="B15" s="366">
        <v>303</v>
      </c>
      <c r="C15" s="128" t="s">
        <v>814</v>
      </c>
      <c r="D15" s="128" t="s">
        <v>815</v>
      </c>
      <c r="E15" s="366" t="s">
        <v>801</v>
      </c>
      <c r="F15" s="374">
        <v>5150000</v>
      </c>
      <c r="G15" s="374">
        <v>5150000</v>
      </c>
      <c r="H15" s="369">
        <v>44926</v>
      </c>
      <c r="I15" s="370">
        <v>0</v>
      </c>
      <c r="J15" s="370">
        <v>0</v>
      </c>
      <c r="K15" s="375">
        <v>46453</v>
      </c>
      <c r="L15" s="375">
        <v>0</v>
      </c>
      <c r="M15" s="368">
        <f t="shared" si="0"/>
        <v>5103547</v>
      </c>
      <c r="N15" s="366" t="s">
        <v>46</v>
      </c>
    </row>
    <row r="16" spans="1:14" ht="90" x14ac:dyDescent="0.25">
      <c r="A16" s="366">
        <v>9</v>
      </c>
      <c r="B16" s="94">
        <v>303</v>
      </c>
      <c r="C16" s="128" t="s">
        <v>816</v>
      </c>
      <c r="D16" s="128" t="s">
        <v>817</v>
      </c>
      <c r="E16" s="366" t="s">
        <v>801</v>
      </c>
      <c r="F16" s="374">
        <v>2300000</v>
      </c>
      <c r="G16" s="374">
        <v>2300000</v>
      </c>
      <c r="H16" s="369">
        <v>44926</v>
      </c>
      <c r="I16" s="370">
        <v>0</v>
      </c>
      <c r="J16" s="370">
        <v>0</v>
      </c>
      <c r="K16" s="375">
        <v>0</v>
      </c>
      <c r="L16" s="375">
        <v>0</v>
      </c>
      <c r="M16" s="368">
        <f t="shared" si="0"/>
        <v>2300000</v>
      </c>
      <c r="N16" s="366" t="s">
        <v>46</v>
      </c>
    </row>
    <row r="17" spans="1:14" ht="409.5" x14ac:dyDescent="0.25">
      <c r="A17" s="366">
        <v>10</v>
      </c>
      <c r="B17" s="366">
        <v>303</v>
      </c>
      <c r="C17" s="128" t="s">
        <v>818</v>
      </c>
      <c r="D17" s="108" t="s">
        <v>819</v>
      </c>
      <c r="E17" s="366" t="s">
        <v>801</v>
      </c>
      <c r="F17" s="590">
        <v>3000000</v>
      </c>
      <c r="G17" s="374">
        <v>3000000</v>
      </c>
      <c r="H17" s="369">
        <v>43830</v>
      </c>
      <c r="I17" s="370">
        <v>0</v>
      </c>
      <c r="J17" s="370">
        <v>0</v>
      </c>
      <c r="K17" s="375">
        <v>70254</v>
      </c>
      <c r="L17" s="375">
        <v>0</v>
      </c>
      <c r="M17" s="368">
        <f t="shared" si="0"/>
        <v>2929746</v>
      </c>
      <c r="N17" s="366" t="s">
        <v>46</v>
      </c>
    </row>
    <row r="18" spans="1:14" x14ac:dyDescent="0.25">
      <c r="A18" s="366">
        <v>11</v>
      </c>
      <c r="B18" s="366">
        <v>303</v>
      </c>
      <c r="C18" s="376"/>
      <c r="D18" s="128"/>
      <c r="E18" s="366"/>
      <c r="F18" s="590"/>
      <c r="G18" s="591"/>
      <c r="H18" s="369"/>
      <c r="I18" s="370"/>
      <c r="J18" s="370"/>
      <c r="K18" s="375"/>
      <c r="L18" s="375"/>
      <c r="M18" s="368"/>
      <c r="N18" s="366"/>
    </row>
    <row r="19" spans="1:14" x14ac:dyDescent="0.25">
      <c r="A19" s="366">
        <v>12</v>
      </c>
      <c r="B19" s="366">
        <v>303</v>
      </c>
      <c r="C19" s="376"/>
      <c r="D19" s="377"/>
      <c r="E19" s="366"/>
      <c r="F19" s="590"/>
      <c r="G19" s="591"/>
      <c r="H19" s="369"/>
      <c r="I19" s="370"/>
      <c r="J19" s="370"/>
      <c r="K19" s="375"/>
      <c r="L19" s="375"/>
      <c r="M19" s="368"/>
      <c r="N19" s="366"/>
    </row>
    <row r="20" spans="1:14" ht="15.75" thickBot="1" x14ac:dyDescent="0.3">
      <c r="A20" s="366">
        <v>13</v>
      </c>
      <c r="B20" s="366">
        <v>303</v>
      </c>
      <c r="C20" s="376"/>
      <c r="D20" s="377"/>
      <c r="E20" s="366"/>
      <c r="F20" s="590"/>
      <c r="G20" s="591"/>
      <c r="H20" s="369"/>
      <c r="I20" s="370"/>
      <c r="J20" s="370"/>
      <c r="K20" s="375"/>
      <c r="L20" s="375"/>
      <c r="M20" s="368"/>
      <c r="N20" s="366"/>
    </row>
    <row r="21" spans="1:14" ht="16.5" thickTop="1" thickBot="1" x14ac:dyDescent="0.3">
      <c r="A21" s="366">
        <v>14</v>
      </c>
      <c r="B21" s="94">
        <v>303</v>
      </c>
      <c r="C21" s="128"/>
      <c r="D21" s="378"/>
      <c r="E21" s="366"/>
      <c r="F21" s="379"/>
      <c r="G21" s="374"/>
      <c r="H21" s="592"/>
      <c r="I21" s="370"/>
      <c r="J21" s="370"/>
      <c r="K21" s="375"/>
      <c r="L21" s="375"/>
      <c r="M21" s="368"/>
      <c r="N21" s="128"/>
    </row>
    <row r="22" spans="1:14" ht="15.75" thickTop="1" x14ac:dyDescent="0.25">
      <c r="A22" s="366">
        <v>15</v>
      </c>
      <c r="B22" s="366">
        <v>303</v>
      </c>
      <c r="C22" s="128"/>
      <c r="D22" s="378"/>
      <c r="E22" s="366"/>
      <c r="F22" s="590"/>
      <c r="G22" s="379"/>
      <c r="H22" s="593"/>
      <c r="I22" s="370"/>
      <c r="J22" s="370"/>
      <c r="K22" s="375"/>
      <c r="L22" s="375"/>
      <c r="M22" s="368"/>
      <c r="N22" s="128"/>
    </row>
    <row r="23" spans="1:14" x14ac:dyDescent="0.25">
      <c r="A23" s="366">
        <v>16</v>
      </c>
      <c r="B23" s="366">
        <v>303</v>
      </c>
      <c r="C23" s="128"/>
      <c r="D23" s="380"/>
      <c r="E23" s="381"/>
      <c r="F23" s="594"/>
      <c r="G23" s="595"/>
      <c r="H23" s="369"/>
      <c r="I23" s="370"/>
      <c r="J23" s="370"/>
      <c r="K23" s="375"/>
      <c r="L23" s="375"/>
      <c r="M23" s="368"/>
      <c r="N23" s="558"/>
    </row>
    <row r="24" spans="1:14" x14ac:dyDescent="0.25">
      <c r="A24" s="366">
        <v>17</v>
      </c>
      <c r="B24" s="366">
        <v>303</v>
      </c>
      <c r="C24" s="128"/>
      <c r="D24" s="380"/>
      <c r="E24" s="381"/>
      <c r="F24" s="594"/>
      <c r="G24" s="595"/>
      <c r="H24" s="369"/>
      <c r="I24" s="370"/>
      <c r="J24" s="370"/>
      <c r="K24" s="375"/>
      <c r="L24" s="375"/>
      <c r="M24" s="382"/>
      <c r="N24" s="558"/>
    </row>
    <row r="25" spans="1:14" x14ac:dyDescent="0.25">
      <c r="A25" s="366">
        <v>18</v>
      </c>
      <c r="B25" s="366">
        <v>303</v>
      </c>
      <c r="C25" s="376"/>
      <c r="D25" s="128"/>
      <c r="E25" s="381"/>
      <c r="F25" s="594"/>
      <c r="G25" s="594"/>
      <c r="H25" s="369"/>
      <c r="I25" s="370"/>
      <c r="J25" s="370"/>
      <c r="K25" s="375"/>
      <c r="L25" s="375"/>
      <c r="M25" s="382"/>
      <c r="N25" s="558"/>
    </row>
    <row r="26" spans="1:14" x14ac:dyDescent="0.25">
      <c r="A26" s="366" t="s">
        <v>415</v>
      </c>
      <c r="B26" s="366">
        <v>303</v>
      </c>
      <c r="C26" s="128"/>
      <c r="D26" s="380"/>
      <c r="E26" s="381"/>
      <c r="F26" s="594"/>
      <c r="G26" s="595"/>
      <c r="H26" s="369"/>
      <c r="I26" s="370"/>
      <c r="J26" s="370"/>
      <c r="K26" s="375"/>
      <c r="L26" s="375"/>
      <c r="M26" s="382"/>
      <c r="N26" s="558"/>
    </row>
    <row r="27" spans="1:14" x14ac:dyDescent="0.25">
      <c r="A27" s="366" t="s">
        <v>415</v>
      </c>
      <c r="B27" s="366">
        <v>303</v>
      </c>
      <c r="C27" s="128"/>
      <c r="D27" s="380"/>
      <c r="E27" s="381"/>
      <c r="F27" s="594"/>
      <c r="G27" s="595"/>
      <c r="H27" s="369"/>
      <c r="I27" s="370"/>
      <c r="J27" s="370"/>
      <c r="K27" s="375"/>
      <c r="L27" s="375"/>
      <c r="M27" s="382"/>
      <c r="N27" s="558"/>
    </row>
    <row r="28" spans="1:14" x14ac:dyDescent="0.25">
      <c r="A28" s="366" t="s">
        <v>415</v>
      </c>
      <c r="B28" s="366">
        <v>303</v>
      </c>
      <c r="C28" s="128"/>
      <c r="D28" s="380"/>
      <c r="E28" s="381"/>
      <c r="F28" s="594"/>
      <c r="G28" s="595"/>
      <c r="H28" s="369"/>
      <c r="I28" s="370"/>
      <c r="J28" s="370"/>
      <c r="K28" s="375"/>
      <c r="L28" s="375"/>
      <c r="M28" s="382"/>
      <c r="N28" s="558"/>
    </row>
    <row r="29" spans="1:14" x14ac:dyDescent="0.25">
      <c r="A29" s="366" t="s">
        <v>415</v>
      </c>
      <c r="B29" s="366">
        <v>303</v>
      </c>
      <c r="C29" s="128"/>
      <c r="D29" s="380"/>
      <c r="E29" s="381"/>
      <c r="F29" s="594"/>
      <c r="G29" s="595"/>
      <c r="H29" s="369"/>
      <c r="I29" s="370"/>
      <c r="J29" s="370"/>
      <c r="K29" s="375"/>
      <c r="L29" s="375"/>
      <c r="M29" s="382"/>
      <c r="N29" s="558"/>
    </row>
    <row r="30" spans="1:14" x14ac:dyDescent="0.25">
      <c r="A30" s="366" t="s">
        <v>415</v>
      </c>
      <c r="B30" s="366">
        <v>303</v>
      </c>
      <c r="C30" s="128"/>
      <c r="D30" s="380"/>
      <c r="E30" s="381"/>
      <c r="F30" s="594"/>
      <c r="G30" s="595"/>
      <c r="H30" s="369"/>
      <c r="I30" s="370"/>
      <c r="J30" s="370"/>
      <c r="K30" s="375"/>
      <c r="L30" s="375"/>
      <c r="M30" s="382"/>
      <c r="N30" s="558"/>
    </row>
    <row r="31" spans="1:14" x14ac:dyDescent="0.25">
      <c r="A31" s="366" t="s">
        <v>415</v>
      </c>
      <c r="B31" s="366">
        <v>303</v>
      </c>
      <c r="C31" s="128"/>
      <c r="D31" s="380"/>
      <c r="E31" s="381"/>
      <c r="F31" s="594"/>
      <c r="G31" s="595"/>
      <c r="H31" s="369"/>
      <c r="I31" s="370"/>
      <c r="J31" s="370"/>
      <c r="K31" s="375"/>
      <c r="L31" s="375"/>
      <c r="M31" s="382"/>
      <c r="N31" s="558"/>
    </row>
    <row r="32" spans="1:14" ht="15.75" thickBot="1" x14ac:dyDescent="0.3">
      <c r="A32" s="366"/>
      <c r="B32" s="366"/>
      <c r="C32" s="376"/>
      <c r="D32" s="128"/>
      <c r="E32" s="381"/>
      <c r="F32" s="594"/>
      <c r="G32" s="594"/>
      <c r="H32" s="369"/>
      <c r="I32" s="370"/>
      <c r="J32" s="370"/>
      <c r="K32" s="375"/>
      <c r="L32" s="375"/>
      <c r="M32" s="382"/>
      <c r="N32" s="558"/>
    </row>
    <row r="33" spans="1:14" ht="16.5" thickBot="1" x14ac:dyDescent="0.3">
      <c r="A33" s="360"/>
      <c r="B33" s="546"/>
      <c r="C33" s="360"/>
      <c r="D33" s="360"/>
      <c r="E33" s="587" t="s">
        <v>188</v>
      </c>
      <c r="F33" s="550">
        <f>SUM(F8:F32)</f>
        <v>90000000</v>
      </c>
      <c r="G33" s="551">
        <f>SUM(G8:G32)</f>
        <v>90000000</v>
      </c>
      <c r="H33" s="588"/>
      <c r="I33" s="552"/>
      <c r="J33" s="552"/>
      <c r="K33" s="550">
        <f>SUM(K8:K32)</f>
        <v>3213288</v>
      </c>
      <c r="L33" s="551">
        <f>SUM(L8:L32)</f>
        <v>33816</v>
      </c>
      <c r="M33" s="390">
        <f t="shared" ref="M33" si="1">G33-K33-L33</f>
        <v>86752896</v>
      </c>
      <c r="N33" s="588"/>
    </row>
  </sheetData>
  <mergeCells count="17">
    <mergeCell ref="K5:K7"/>
    <mergeCell ref="L5:L7"/>
    <mergeCell ref="M5:M7"/>
    <mergeCell ref="N5:N7"/>
    <mergeCell ref="E5:E7"/>
    <mergeCell ref="F5:F7"/>
    <mergeCell ref="G5:G7"/>
    <mergeCell ref="H5:H7"/>
    <mergeCell ref="I5:I7"/>
    <mergeCell ref="J5:J7"/>
    <mergeCell ref="C1:D1"/>
    <mergeCell ref="C2:D2"/>
    <mergeCell ref="C3:D3"/>
    <mergeCell ref="A5:A7"/>
    <mergeCell ref="B5:B7"/>
    <mergeCell ref="C5:C7"/>
    <mergeCell ref="D5:D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workbookViewId="0"/>
  </sheetViews>
  <sheetFormatPr defaultRowHeight="15" x14ac:dyDescent="0.25"/>
  <sheetData>
    <row r="1" spans="1:14" ht="31.5" x14ac:dyDescent="0.25">
      <c r="B1" s="299" t="s">
        <v>24</v>
      </c>
      <c r="C1" s="699" t="s">
        <v>797</v>
      </c>
      <c r="D1" s="700"/>
      <c r="E1" s="301"/>
      <c r="I1" s="113"/>
    </row>
    <row r="2" spans="1:14" ht="15.75" x14ac:dyDescent="0.25">
      <c r="B2" s="299" t="s">
        <v>26</v>
      </c>
      <c r="C2" s="701">
        <v>43174</v>
      </c>
      <c r="D2" s="702"/>
      <c r="E2" s="302"/>
      <c r="G2" s="113"/>
      <c r="H2" s="115"/>
      <c r="I2" s="113"/>
      <c r="J2" s="113"/>
      <c r="M2" s="116"/>
    </row>
    <row r="3" spans="1:14" ht="31.5" x14ac:dyDescent="0.25">
      <c r="B3" s="299" t="s">
        <v>27</v>
      </c>
      <c r="C3" s="703" t="s">
        <v>798</v>
      </c>
      <c r="D3" s="704"/>
      <c r="E3" s="303"/>
    </row>
    <row r="4" spans="1:14" ht="15.75" x14ac:dyDescent="0.25">
      <c r="B4" s="304"/>
      <c r="C4" s="305"/>
      <c r="D4" s="306"/>
      <c r="E4" s="306"/>
    </row>
    <row r="5" spans="1:14" x14ac:dyDescent="0.25">
      <c r="A5" s="705" t="s">
        <v>29</v>
      </c>
      <c r="B5" s="708" t="s">
        <v>190</v>
      </c>
      <c r="C5" s="709"/>
      <c r="D5" s="709"/>
      <c r="E5" s="709"/>
      <c r="F5" s="709"/>
      <c r="G5" s="709"/>
      <c r="H5" s="709"/>
      <c r="I5" s="709"/>
      <c r="J5" s="709"/>
      <c r="K5" s="709"/>
      <c r="L5" s="709"/>
      <c r="M5" s="709"/>
      <c r="N5" s="710"/>
    </row>
    <row r="6" spans="1:14" x14ac:dyDescent="0.25">
      <c r="A6" s="706"/>
      <c r="B6" s="711"/>
      <c r="C6" s="712"/>
      <c r="D6" s="712"/>
      <c r="E6" s="712"/>
      <c r="F6" s="712"/>
      <c r="G6" s="712"/>
      <c r="H6" s="712"/>
      <c r="I6" s="712"/>
      <c r="J6" s="712"/>
      <c r="K6" s="712"/>
      <c r="L6" s="712"/>
      <c r="M6" s="712"/>
      <c r="N6" s="713"/>
    </row>
    <row r="7" spans="1:14" x14ac:dyDescent="0.25">
      <c r="A7" s="707"/>
      <c r="B7" s="714"/>
      <c r="C7" s="715"/>
      <c r="D7" s="715"/>
      <c r="E7" s="715"/>
      <c r="F7" s="715"/>
      <c r="G7" s="715"/>
      <c r="H7" s="715"/>
      <c r="I7" s="715"/>
      <c r="J7" s="715"/>
      <c r="K7" s="715"/>
      <c r="L7" s="715"/>
      <c r="M7" s="715"/>
      <c r="N7" s="716"/>
    </row>
    <row r="8" spans="1:14" x14ac:dyDescent="0.25">
      <c r="A8" s="366">
        <v>1</v>
      </c>
      <c r="B8" s="699" t="s">
        <v>820</v>
      </c>
      <c r="C8" s="753"/>
      <c r="D8" s="753"/>
      <c r="E8" s="753"/>
      <c r="F8" s="753"/>
      <c r="G8" s="753"/>
      <c r="H8" s="753"/>
      <c r="I8" s="753"/>
      <c r="J8" s="753"/>
      <c r="K8" s="753"/>
      <c r="L8" s="753"/>
      <c r="M8" s="753"/>
      <c r="N8" s="700"/>
    </row>
    <row r="9" spans="1:14" x14ac:dyDescent="0.25">
      <c r="A9" s="372">
        <v>2</v>
      </c>
      <c r="B9" s="692" t="s">
        <v>821</v>
      </c>
      <c r="C9" s="754"/>
      <c r="D9" s="754"/>
      <c r="E9" s="754"/>
      <c r="F9" s="754"/>
      <c r="G9" s="754"/>
      <c r="H9" s="754"/>
      <c r="I9" s="754"/>
      <c r="J9" s="754"/>
      <c r="K9" s="754"/>
      <c r="L9" s="754"/>
      <c r="M9" s="754"/>
      <c r="N9" s="693"/>
    </row>
    <row r="10" spans="1:14" x14ac:dyDescent="0.25">
      <c r="A10" s="372">
        <v>5</v>
      </c>
      <c r="B10" s="692" t="s">
        <v>822</v>
      </c>
      <c r="C10" s="754"/>
      <c r="D10" s="754"/>
      <c r="E10" s="754"/>
      <c r="F10" s="754"/>
      <c r="G10" s="754"/>
      <c r="H10" s="754"/>
      <c r="I10" s="754"/>
      <c r="J10" s="754"/>
      <c r="K10" s="754"/>
      <c r="L10" s="754"/>
      <c r="M10" s="754"/>
      <c r="N10" s="693"/>
    </row>
    <row r="11" spans="1:14" x14ac:dyDescent="0.25">
      <c r="A11" s="372">
        <v>6</v>
      </c>
      <c r="B11" s="692" t="s">
        <v>823</v>
      </c>
      <c r="C11" s="754"/>
      <c r="D11" s="754"/>
      <c r="E11" s="754"/>
      <c r="F11" s="754"/>
      <c r="G11" s="754"/>
      <c r="H11" s="754"/>
      <c r="I11" s="754"/>
      <c r="J11" s="754"/>
      <c r="K11" s="754"/>
      <c r="L11" s="754"/>
      <c r="M11" s="754"/>
      <c r="N11" s="693"/>
    </row>
    <row r="12" spans="1:14" x14ac:dyDescent="0.25">
      <c r="A12" s="372">
        <v>7</v>
      </c>
      <c r="B12" s="692" t="s">
        <v>824</v>
      </c>
      <c r="C12" s="754"/>
      <c r="D12" s="754"/>
      <c r="E12" s="754"/>
      <c r="F12" s="754"/>
      <c r="G12" s="754"/>
      <c r="H12" s="754"/>
      <c r="I12" s="754"/>
      <c r="J12" s="754"/>
      <c r="K12" s="754"/>
      <c r="L12" s="754"/>
      <c r="M12" s="754"/>
      <c r="N12" s="693"/>
    </row>
    <row r="13" spans="1:14" x14ac:dyDescent="0.25">
      <c r="A13" s="372"/>
      <c r="B13" s="692"/>
      <c r="C13" s="754"/>
      <c r="D13" s="754"/>
      <c r="E13" s="754"/>
      <c r="F13" s="754"/>
      <c r="G13" s="754"/>
      <c r="H13" s="754"/>
      <c r="I13" s="754"/>
      <c r="J13" s="754"/>
      <c r="K13" s="754"/>
      <c r="L13" s="754"/>
      <c r="M13" s="754"/>
      <c r="N13" s="693"/>
    </row>
  </sheetData>
  <mergeCells count="11">
    <mergeCell ref="B9:N9"/>
    <mergeCell ref="B10:N10"/>
    <mergeCell ref="B11:N11"/>
    <mergeCell ref="B12:N12"/>
    <mergeCell ref="B13:N13"/>
    <mergeCell ref="B8:N8"/>
    <mergeCell ref="C1:D1"/>
    <mergeCell ref="C2:D2"/>
    <mergeCell ref="C3:D3"/>
    <mergeCell ref="A5:A7"/>
    <mergeCell ref="B5:N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79"/>
  <sheetViews>
    <sheetView workbookViewId="0"/>
  </sheetViews>
  <sheetFormatPr defaultRowHeight="15" x14ac:dyDescent="0.25"/>
  <cols>
    <col min="12" max="12" width="28.140625" customWidth="1"/>
    <col min="13" max="13" width="19" customWidth="1"/>
    <col min="14" max="14" width="18.42578125" customWidth="1"/>
    <col min="15" max="15" width="15.140625" customWidth="1"/>
    <col min="16" max="16" width="14.85546875" customWidth="1"/>
    <col min="17" max="17" width="16.85546875" customWidth="1"/>
    <col min="18" max="18" width="19.5703125" customWidth="1"/>
    <col min="19" max="19" width="13.7109375" customWidth="1"/>
    <col min="20" max="20" width="20.85546875" customWidth="1"/>
    <col min="21" max="21" width="12.7109375" customWidth="1"/>
  </cols>
  <sheetData>
    <row r="1" spans="1:21" ht="30.75" x14ac:dyDescent="0.25">
      <c r="A1" s="391"/>
      <c r="B1" s="392"/>
      <c r="C1" s="393"/>
      <c r="D1" s="393"/>
      <c r="E1" s="393"/>
      <c r="F1" s="393"/>
      <c r="G1" s="393"/>
      <c r="H1" s="393"/>
      <c r="I1" s="394" t="s">
        <v>825</v>
      </c>
      <c r="J1" s="755" t="s">
        <v>826</v>
      </c>
      <c r="K1" s="756"/>
      <c r="L1" s="757" t="s">
        <v>827</v>
      </c>
      <c r="M1" s="759"/>
      <c r="N1" s="395"/>
      <c r="O1" s="396"/>
      <c r="P1" s="397"/>
      <c r="Q1" s="397"/>
      <c r="R1" s="398"/>
      <c r="S1" s="398"/>
      <c r="T1" s="398"/>
      <c r="U1" s="399" t="s">
        <v>828</v>
      </c>
    </row>
    <row r="2" spans="1:21" ht="15.75" x14ac:dyDescent="0.25">
      <c r="A2" s="400"/>
      <c r="B2" s="401"/>
      <c r="C2" s="402"/>
      <c r="D2" s="402"/>
      <c r="E2" s="402"/>
      <c r="F2" s="402"/>
      <c r="G2" s="402"/>
      <c r="H2" s="402"/>
      <c r="I2" s="403" t="s">
        <v>26</v>
      </c>
      <c r="J2" s="761">
        <v>43167</v>
      </c>
      <c r="K2" s="761"/>
      <c r="L2" s="758"/>
      <c r="M2" s="760"/>
      <c r="N2" s="404"/>
      <c r="O2" s="401"/>
      <c r="P2" s="401"/>
      <c r="Q2" s="405"/>
      <c r="R2" s="406"/>
      <c r="S2" s="406"/>
      <c r="T2" s="406"/>
      <c r="U2" s="407"/>
    </row>
    <row r="3" spans="1:21" ht="31.5" x14ac:dyDescent="0.25">
      <c r="A3" s="762" t="s">
        <v>829</v>
      </c>
      <c r="B3" s="763"/>
      <c r="C3" s="763"/>
      <c r="D3" s="763"/>
      <c r="E3" s="763"/>
      <c r="F3" s="763"/>
      <c r="G3" s="763"/>
      <c r="H3" s="763"/>
      <c r="I3" s="403" t="s">
        <v>27</v>
      </c>
      <c r="J3" s="764" t="s">
        <v>830</v>
      </c>
      <c r="K3" s="764"/>
      <c r="L3" s="758"/>
      <c r="M3" s="760"/>
      <c r="N3" s="404"/>
      <c r="O3" s="401"/>
      <c r="P3" s="401"/>
      <c r="Q3" s="405"/>
      <c r="R3" s="406"/>
      <c r="S3" s="406"/>
      <c r="T3" s="406"/>
      <c r="U3" s="407"/>
    </row>
    <row r="4" spans="1:21" ht="15.75" x14ac:dyDescent="0.25">
      <c r="A4" s="408"/>
      <c r="B4" s="409"/>
      <c r="C4" s="410"/>
      <c r="D4" s="410"/>
      <c r="E4" s="410"/>
      <c r="F4" s="410"/>
      <c r="G4" s="410"/>
      <c r="H4" s="410"/>
      <c r="I4" s="411"/>
      <c r="J4" s="412"/>
      <c r="K4" s="413"/>
      <c r="L4" s="414"/>
      <c r="M4" s="415"/>
      <c r="N4" s="416"/>
      <c r="O4" s="417"/>
      <c r="P4" s="409"/>
      <c r="Q4" s="418"/>
      <c r="R4" s="419"/>
      <c r="S4" s="419"/>
      <c r="T4" s="419"/>
      <c r="U4" s="413"/>
    </row>
    <row r="5" spans="1:21" ht="15.75" x14ac:dyDescent="0.25">
      <c r="A5" s="420"/>
      <c r="B5" s="421"/>
      <c r="C5" s="421"/>
      <c r="D5" s="421"/>
      <c r="E5" s="421"/>
      <c r="F5" s="421"/>
      <c r="G5" s="421"/>
      <c r="H5" s="421"/>
      <c r="I5" s="781" t="s">
        <v>30</v>
      </c>
      <c r="J5" s="783" t="s">
        <v>31</v>
      </c>
      <c r="K5" s="772" t="s">
        <v>32</v>
      </c>
      <c r="L5" s="784" t="s">
        <v>33</v>
      </c>
      <c r="M5" s="785" t="s">
        <v>831</v>
      </c>
      <c r="N5" s="787" t="s">
        <v>832</v>
      </c>
      <c r="O5" s="771" t="s">
        <v>36</v>
      </c>
      <c r="P5" s="774" t="s">
        <v>37</v>
      </c>
      <c r="Q5" s="777" t="s">
        <v>833</v>
      </c>
      <c r="R5" s="778" t="s">
        <v>834</v>
      </c>
      <c r="S5" s="778" t="s">
        <v>5</v>
      </c>
      <c r="T5" s="778" t="s">
        <v>7</v>
      </c>
      <c r="U5" s="765" t="s">
        <v>835</v>
      </c>
    </row>
    <row r="6" spans="1:21" ht="15.75" x14ac:dyDescent="0.25">
      <c r="A6" s="420"/>
      <c r="B6" s="421"/>
      <c r="C6" s="421"/>
      <c r="D6" s="421"/>
      <c r="E6" s="421"/>
      <c r="F6" s="421"/>
      <c r="G6" s="421"/>
      <c r="H6" s="421"/>
      <c r="I6" s="782"/>
      <c r="J6" s="777"/>
      <c r="K6" s="772"/>
      <c r="L6" s="784"/>
      <c r="M6" s="786"/>
      <c r="N6" s="788"/>
      <c r="O6" s="772"/>
      <c r="P6" s="775"/>
      <c r="Q6" s="777"/>
      <c r="R6" s="779"/>
      <c r="S6" s="779"/>
      <c r="T6" s="779"/>
      <c r="U6" s="766"/>
    </row>
    <row r="7" spans="1:21" ht="63" x14ac:dyDescent="0.25">
      <c r="A7" s="422" t="s">
        <v>836</v>
      </c>
      <c r="B7" s="423" t="s">
        <v>837</v>
      </c>
      <c r="C7" s="423" t="s">
        <v>838</v>
      </c>
      <c r="D7" s="423" t="s">
        <v>839</v>
      </c>
      <c r="E7" s="423" t="s">
        <v>840</v>
      </c>
      <c r="F7" s="423" t="s">
        <v>841</v>
      </c>
      <c r="G7" s="423" t="s">
        <v>842</v>
      </c>
      <c r="H7" s="423" t="s">
        <v>843</v>
      </c>
      <c r="I7" s="782"/>
      <c r="J7" s="777"/>
      <c r="K7" s="773"/>
      <c r="L7" s="784"/>
      <c r="M7" s="786"/>
      <c r="N7" s="789"/>
      <c r="O7" s="773"/>
      <c r="P7" s="776"/>
      <c r="Q7" s="777"/>
      <c r="R7" s="780"/>
      <c r="S7" s="780"/>
      <c r="T7" s="780"/>
      <c r="U7" s="767"/>
    </row>
    <row r="8" spans="1:21" ht="75" x14ac:dyDescent="0.25">
      <c r="A8" s="424" t="s">
        <v>844</v>
      </c>
      <c r="B8" s="425" t="s">
        <v>844</v>
      </c>
      <c r="C8" s="426"/>
      <c r="D8" s="426"/>
      <c r="E8" s="426"/>
      <c r="F8" s="426"/>
      <c r="G8" s="427"/>
      <c r="H8" s="426"/>
      <c r="I8" s="428" t="s">
        <v>845</v>
      </c>
      <c r="J8" s="429" t="s">
        <v>846</v>
      </c>
      <c r="K8" s="430" t="s">
        <v>847</v>
      </c>
      <c r="L8" s="431" t="s">
        <v>848</v>
      </c>
      <c r="M8" s="432">
        <v>1600000</v>
      </c>
      <c r="N8" s="433">
        <v>1600000</v>
      </c>
      <c r="O8" s="434">
        <v>43770</v>
      </c>
      <c r="P8" s="435">
        <v>0</v>
      </c>
      <c r="Q8" s="436">
        <v>0</v>
      </c>
      <c r="R8" s="437">
        <v>0</v>
      </c>
      <c r="S8" s="437">
        <v>0</v>
      </c>
      <c r="T8" s="437">
        <f t="shared" ref="T8:T71" si="0">N8-R8-S8</f>
        <v>1600000</v>
      </c>
      <c r="U8" s="438"/>
    </row>
    <row r="9" spans="1:21" ht="90" x14ac:dyDescent="0.25">
      <c r="A9" s="424" t="s">
        <v>849</v>
      </c>
      <c r="B9" s="425" t="s">
        <v>849</v>
      </c>
      <c r="C9" s="426"/>
      <c r="D9" s="426"/>
      <c r="E9" s="426"/>
      <c r="F9" s="426"/>
      <c r="G9" s="427"/>
      <c r="H9" s="426"/>
      <c r="I9" s="428" t="s">
        <v>850</v>
      </c>
      <c r="J9" s="429" t="s">
        <v>851</v>
      </c>
      <c r="K9" s="430" t="s">
        <v>847</v>
      </c>
      <c r="L9" s="431" t="s">
        <v>848</v>
      </c>
      <c r="M9" s="432">
        <v>660000</v>
      </c>
      <c r="N9" s="433">
        <v>278483</v>
      </c>
      <c r="O9" s="434">
        <v>43284</v>
      </c>
      <c r="P9" s="435">
        <v>1</v>
      </c>
      <c r="Q9" s="436">
        <v>0</v>
      </c>
      <c r="R9" s="437">
        <v>0</v>
      </c>
      <c r="S9" s="437">
        <v>0</v>
      </c>
      <c r="T9" s="437">
        <f t="shared" si="0"/>
        <v>278483</v>
      </c>
      <c r="U9" s="438" t="s">
        <v>852</v>
      </c>
    </row>
    <row r="10" spans="1:21" ht="90" x14ac:dyDescent="0.25">
      <c r="A10" s="424" t="s">
        <v>853</v>
      </c>
      <c r="B10" s="425" t="s">
        <v>853</v>
      </c>
      <c r="C10" s="426"/>
      <c r="D10" s="426"/>
      <c r="E10" s="426"/>
      <c r="F10" s="426"/>
      <c r="G10" s="427"/>
      <c r="H10" s="426"/>
      <c r="I10" s="428" t="s">
        <v>854</v>
      </c>
      <c r="J10" s="429" t="s">
        <v>855</v>
      </c>
      <c r="K10" s="430" t="s">
        <v>847</v>
      </c>
      <c r="L10" s="431" t="s">
        <v>848</v>
      </c>
      <c r="M10" s="432">
        <v>360000</v>
      </c>
      <c r="N10" s="433">
        <v>360000</v>
      </c>
      <c r="O10" s="434">
        <v>43530</v>
      </c>
      <c r="P10" s="435">
        <v>0</v>
      </c>
      <c r="Q10" s="436">
        <v>0</v>
      </c>
      <c r="R10" s="437">
        <v>0</v>
      </c>
      <c r="S10" s="437">
        <v>0</v>
      </c>
      <c r="T10" s="437">
        <f t="shared" si="0"/>
        <v>360000</v>
      </c>
      <c r="U10" s="438"/>
    </row>
    <row r="11" spans="1:21" ht="180" x14ac:dyDescent="0.25">
      <c r="A11" s="424" t="s">
        <v>856</v>
      </c>
      <c r="B11" s="425" t="s">
        <v>856</v>
      </c>
      <c r="C11" s="426"/>
      <c r="D11" s="426"/>
      <c r="E11" s="426"/>
      <c r="F11" s="426"/>
      <c r="G11" s="427"/>
      <c r="H11" s="426"/>
      <c r="I11" s="428" t="s">
        <v>857</v>
      </c>
      <c r="J11" s="429" t="s">
        <v>858</v>
      </c>
      <c r="K11" s="430" t="s">
        <v>859</v>
      </c>
      <c r="L11" s="431" t="s">
        <v>848</v>
      </c>
      <c r="M11" s="432">
        <v>450000</v>
      </c>
      <c r="N11" s="433">
        <v>450000</v>
      </c>
      <c r="O11" s="434">
        <v>43538</v>
      </c>
      <c r="P11" s="435">
        <v>0</v>
      </c>
      <c r="Q11" s="436">
        <v>0</v>
      </c>
      <c r="R11" s="437">
        <v>0</v>
      </c>
      <c r="S11" s="437">
        <v>0</v>
      </c>
      <c r="T11" s="437">
        <f t="shared" si="0"/>
        <v>450000</v>
      </c>
      <c r="U11" s="438"/>
    </row>
    <row r="12" spans="1:21" ht="180" x14ac:dyDescent="0.25">
      <c r="A12" s="424" t="s">
        <v>860</v>
      </c>
      <c r="B12" s="425" t="s">
        <v>860</v>
      </c>
      <c r="C12" s="426"/>
      <c r="D12" s="426"/>
      <c r="E12" s="426"/>
      <c r="F12" s="426"/>
      <c r="G12" s="427"/>
      <c r="H12" s="426"/>
      <c r="I12" s="428" t="s">
        <v>861</v>
      </c>
      <c r="J12" s="429" t="s">
        <v>858</v>
      </c>
      <c r="K12" s="430" t="s">
        <v>859</v>
      </c>
      <c r="L12" s="431" t="s">
        <v>848</v>
      </c>
      <c r="M12" s="432">
        <v>350000</v>
      </c>
      <c r="N12" s="433">
        <v>350000</v>
      </c>
      <c r="O12" s="434">
        <v>43964</v>
      </c>
      <c r="P12" s="435">
        <v>0</v>
      </c>
      <c r="Q12" s="436">
        <v>0</v>
      </c>
      <c r="R12" s="437">
        <v>0</v>
      </c>
      <c r="S12" s="437">
        <v>0</v>
      </c>
      <c r="T12" s="437">
        <f t="shared" si="0"/>
        <v>350000</v>
      </c>
      <c r="U12" s="438"/>
    </row>
    <row r="13" spans="1:21" ht="150" x14ac:dyDescent="0.25">
      <c r="A13" s="439" t="s">
        <v>862</v>
      </c>
      <c r="B13" s="440" t="s">
        <v>862</v>
      </c>
      <c r="C13" s="426"/>
      <c r="D13" s="426"/>
      <c r="E13" s="426"/>
      <c r="F13" s="426"/>
      <c r="G13" s="427"/>
      <c r="H13" s="426"/>
      <c r="I13" s="428" t="s">
        <v>863</v>
      </c>
      <c r="J13" s="441" t="s">
        <v>864</v>
      </c>
      <c r="K13" s="442" t="s">
        <v>859</v>
      </c>
      <c r="L13" s="431" t="s">
        <v>848</v>
      </c>
      <c r="M13" s="443">
        <v>297000</v>
      </c>
      <c r="N13" s="433">
        <v>319950</v>
      </c>
      <c r="O13" s="434">
        <v>43255</v>
      </c>
      <c r="P13" s="435">
        <v>1</v>
      </c>
      <c r="Q13" s="436">
        <v>0</v>
      </c>
      <c r="R13" s="437">
        <v>319950</v>
      </c>
      <c r="S13" s="437">
        <v>0</v>
      </c>
      <c r="T13" s="437">
        <f t="shared" si="0"/>
        <v>0</v>
      </c>
      <c r="U13" s="438"/>
    </row>
    <row r="14" spans="1:21" ht="45" x14ac:dyDescent="0.25">
      <c r="A14" s="439" t="s">
        <v>865</v>
      </c>
      <c r="B14" s="440" t="s">
        <v>865</v>
      </c>
      <c r="C14" s="426"/>
      <c r="D14" s="426"/>
      <c r="E14" s="426"/>
      <c r="F14" s="426"/>
      <c r="G14" s="427"/>
      <c r="H14" s="426"/>
      <c r="I14" s="428" t="s">
        <v>866</v>
      </c>
      <c r="J14" s="441" t="s">
        <v>867</v>
      </c>
      <c r="K14" s="442" t="s">
        <v>868</v>
      </c>
      <c r="L14" s="431" t="s">
        <v>848</v>
      </c>
      <c r="M14" s="432">
        <v>308000</v>
      </c>
      <c r="N14" s="433">
        <v>308000</v>
      </c>
      <c r="O14" s="434">
        <v>43567</v>
      </c>
      <c r="P14" s="435">
        <v>1</v>
      </c>
      <c r="Q14" s="436">
        <v>0</v>
      </c>
      <c r="R14" s="437">
        <v>0</v>
      </c>
      <c r="S14" s="437">
        <v>0</v>
      </c>
      <c r="T14" s="437">
        <f t="shared" si="0"/>
        <v>308000</v>
      </c>
      <c r="U14" s="438"/>
    </row>
    <row r="15" spans="1:21" ht="90" x14ac:dyDescent="0.25">
      <c r="A15" s="444"/>
      <c r="B15" s="440" t="s">
        <v>869</v>
      </c>
      <c r="C15" s="426"/>
      <c r="D15" s="426"/>
      <c r="E15" s="426"/>
      <c r="F15" s="426"/>
      <c r="G15" s="427"/>
      <c r="H15" s="426"/>
      <c r="I15" s="428" t="s">
        <v>870</v>
      </c>
      <c r="J15" s="429" t="s">
        <v>871</v>
      </c>
      <c r="K15" s="430" t="s">
        <v>847</v>
      </c>
      <c r="L15" s="431" t="s">
        <v>848</v>
      </c>
      <c r="M15" s="432">
        <v>0</v>
      </c>
      <c r="N15" s="433">
        <v>350000</v>
      </c>
      <c r="O15" s="434">
        <v>43468</v>
      </c>
      <c r="P15" s="435">
        <v>0</v>
      </c>
      <c r="Q15" s="436">
        <v>0</v>
      </c>
      <c r="R15" s="437">
        <v>0</v>
      </c>
      <c r="S15" s="437">
        <v>0</v>
      </c>
      <c r="T15" s="437">
        <f t="shared" si="0"/>
        <v>350000</v>
      </c>
      <c r="U15" s="438"/>
    </row>
    <row r="16" spans="1:21" ht="195" x14ac:dyDescent="0.25">
      <c r="A16" s="424">
        <v>1</v>
      </c>
      <c r="B16" s="440">
        <v>1</v>
      </c>
      <c r="C16" s="426"/>
      <c r="D16" s="426"/>
      <c r="E16" s="426"/>
      <c r="F16" s="426"/>
      <c r="G16" s="427"/>
      <c r="H16" s="426"/>
      <c r="I16" s="428" t="s">
        <v>872</v>
      </c>
      <c r="J16" s="441" t="s">
        <v>873</v>
      </c>
      <c r="K16" s="442" t="s">
        <v>859</v>
      </c>
      <c r="L16" s="431" t="s">
        <v>848</v>
      </c>
      <c r="M16" s="432">
        <v>116667</v>
      </c>
      <c r="N16" s="433">
        <v>158100</v>
      </c>
      <c r="O16" s="434">
        <v>43509</v>
      </c>
      <c r="P16" s="435">
        <v>1</v>
      </c>
      <c r="Q16" s="436">
        <v>0</v>
      </c>
      <c r="R16" s="437">
        <v>0</v>
      </c>
      <c r="S16" s="437">
        <v>0</v>
      </c>
      <c r="T16" s="437">
        <f t="shared" si="0"/>
        <v>158100</v>
      </c>
      <c r="U16" s="438" t="s">
        <v>874</v>
      </c>
    </row>
    <row r="17" spans="1:21" ht="195" x14ac:dyDescent="0.25">
      <c r="A17" s="424">
        <v>1.1000000000000001</v>
      </c>
      <c r="B17" s="440">
        <v>1.1000000000000001</v>
      </c>
      <c r="C17" s="426"/>
      <c r="D17" s="426"/>
      <c r="E17" s="426"/>
      <c r="F17" s="426"/>
      <c r="G17" s="427"/>
      <c r="H17" s="426"/>
      <c r="I17" s="428" t="s">
        <v>875</v>
      </c>
      <c r="J17" s="441" t="s">
        <v>876</v>
      </c>
      <c r="K17" s="442" t="s">
        <v>859</v>
      </c>
      <c r="L17" s="431" t="s">
        <v>848</v>
      </c>
      <c r="M17" s="432">
        <v>116667</v>
      </c>
      <c r="N17" s="433">
        <v>158100</v>
      </c>
      <c r="O17" s="434">
        <v>43509</v>
      </c>
      <c r="P17" s="435">
        <v>1</v>
      </c>
      <c r="Q17" s="436">
        <v>0</v>
      </c>
      <c r="R17" s="437">
        <v>0</v>
      </c>
      <c r="S17" s="437">
        <v>0</v>
      </c>
      <c r="T17" s="437">
        <f t="shared" si="0"/>
        <v>158100</v>
      </c>
      <c r="U17" s="438" t="s">
        <v>874</v>
      </c>
    </row>
    <row r="18" spans="1:21" ht="210" x14ac:dyDescent="0.25">
      <c r="A18" s="424">
        <v>1.2000000000000002</v>
      </c>
      <c r="B18" s="440">
        <v>1.2000000000000002</v>
      </c>
      <c r="C18" s="426"/>
      <c r="D18" s="426"/>
      <c r="E18" s="426"/>
      <c r="F18" s="426"/>
      <c r="G18" s="427"/>
      <c r="H18" s="426"/>
      <c r="I18" s="428" t="s">
        <v>877</v>
      </c>
      <c r="J18" s="441" t="s">
        <v>878</v>
      </c>
      <c r="K18" s="442" t="s">
        <v>859</v>
      </c>
      <c r="L18" s="431" t="s">
        <v>848</v>
      </c>
      <c r="M18" s="432">
        <v>116667</v>
      </c>
      <c r="N18" s="433">
        <v>150586</v>
      </c>
      <c r="O18" s="434">
        <v>43509</v>
      </c>
      <c r="P18" s="435">
        <v>1</v>
      </c>
      <c r="Q18" s="436">
        <v>0</v>
      </c>
      <c r="R18" s="437">
        <v>0</v>
      </c>
      <c r="S18" s="437">
        <v>0</v>
      </c>
      <c r="T18" s="437">
        <f t="shared" si="0"/>
        <v>150586</v>
      </c>
      <c r="U18" s="438" t="s">
        <v>874</v>
      </c>
    </row>
    <row r="19" spans="1:21" ht="180" x14ac:dyDescent="0.25">
      <c r="A19" s="424">
        <v>1.3000000000000003</v>
      </c>
      <c r="B19" s="440">
        <v>1.3000000000000003</v>
      </c>
      <c r="C19" s="426"/>
      <c r="D19" s="426"/>
      <c r="E19" s="426"/>
      <c r="F19" s="426"/>
      <c r="G19" s="427"/>
      <c r="H19" s="426"/>
      <c r="I19" s="428" t="s">
        <v>879</v>
      </c>
      <c r="J19" s="441" t="s">
        <v>880</v>
      </c>
      <c r="K19" s="442" t="s">
        <v>859</v>
      </c>
      <c r="L19" s="431" t="s">
        <v>848</v>
      </c>
      <c r="M19" s="432">
        <v>116667</v>
      </c>
      <c r="N19" s="433">
        <v>211464</v>
      </c>
      <c r="O19" s="434">
        <v>43509</v>
      </c>
      <c r="P19" s="435">
        <v>1</v>
      </c>
      <c r="Q19" s="436">
        <v>0</v>
      </c>
      <c r="R19" s="437">
        <v>0</v>
      </c>
      <c r="S19" s="437">
        <v>0</v>
      </c>
      <c r="T19" s="437">
        <f t="shared" si="0"/>
        <v>211464</v>
      </c>
      <c r="U19" s="438" t="s">
        <v>874</v>
      </c>
    </row>
    <row r="20" spans="1:21" ht="195" x14ac:dyDescent="0.25">
      <c r="A20" s="424">
        <v>1.4000000000000004</v>
      </c>
      <c r="B20" s="440">
        <v>1.4000000000000004</v>
      </c>
      <c r="C20" s="426"/>
      <c r="D20" s="426"/>
      <c r="E20" s="426"/>
      <c r="F20" s="426"/>
      <c r="G20" s="427"/>
      <c r="H20" s="426"/>
      <c r="I20" s="428" t="s">
        <v>881</v>
      </c>
      <c r="J20" s="441" t="s">
        <v>882</v>
      </c>
      <c r="K20" s="442" t="s">
        <v>859</v>
      </c>
      <c r="L20" s="431" t="s">
        <v>848</v>
      </c>
      <c r="M20" s="432">
        <v>116667</v>
      </c>
      <c r="N20" s="433">
        <v>348867</v>
      </c>
      <c r="O20" s="434">
        <v>43509</v>
      </c>
      <c r="P20" s="435">
        <v>1</v>
      </c>
      <c r="Q20" s="436">
        <v>0</v>
      </c>
      <c r="R20" s="437">
        <v>0</v>
      </c>
      <c r="S20" s="437">
        <v>0</v>
      </c>
      <c r="T20" s="437">
        <f t="shared" si="0"/>
        <v>348867</v>
      </c>
      <c r="U20" s="438" t="s">
        <v>874</v>
      </c>
    </row>
    <row r="21" spans="1:21" ht="195" x14ac:dyDescent="0.25">
      <c r="A21" s="424">
        <v>1.5000000000000004</v>
      </c>
      <c r="B21" s="440">
        <v>1.5000000000000004</v>
      </c>
      <c r="C21" s="426"/>
      <c r="D21" s="426"/>
      <c r="E21" s="426"/>
      <c r="F21" s="426"/>
      <c r="G21" s="427"/>
      <c r="H21" s="426"/>
      <c r="I21" s="428" t="s">
        <v>883</v>
      </c>
      <c r="J21" s="441" t="s">
        <v>884</v>
      </c>
      <c r="K21" s="442" t="s">
        <v>859</v>
      </c>
      <c r="L21" s="431" t="s">
        <v>848</v>
      </c>
      <c r="M21" s="432">
        <v>116667</v>
      </c>
      <c r="N21" s="433">
        <v>105456</v>
      </c>
      <c r="O21" s="434">
        <v>43509</v>
      </c>
      <c r="P21" s="435">
        <v>1</v>
      </c>
      <c r="Q21" s="436">
        <v>0</v>
      </c>
      <c r="R21" s="437">
        <v>0</v>
      </c>
      <c r="S21" s="437">
        <v>0</v>
      </c>
      <c r="T21" s="437">
        <f t="shared" si="0"/>
        <v>105456</v>
      </c>
      <c r="U21" s="438" t="s">
        <v>874</v>
      </c>
    </row>
    <row r="22" spans="1:21" ht="60" x14ac:dyDescent="0.25">
      <c r="A22" s="424">
        <v>4</v>
      </c>
      <c r="B22" s="440">
        <v>4</v>
      </c>
      <c r="C22" s="426"/>
      <c r="D22" s="426"/>
      <c r="E22" s="426"/>
      <c r="F22" s="426"/>
      <c r="G22" s="427"/>
      <c r="H22" s="426"/>
      <c r="I22" s="428" t="s">
        <v>885</v>
      </c>
      <c r="J22" s="441" t="s">
        <v>886</v>
      </c>
      <c r="K22" s="442" t="s">
        <v>868</v>
      </c>
      <c r="L22" s="431" t="s">
        <v>848</v>
      </c>
      <c r="M22" s="432">
        <v>360000</v>
      </c>
      <c r="N22" s="433">
        <v>360000</v>
      </c>
      <c r="O22" s="434">
        <v>43646</v>
      </c>
      <c r="P22" s="435">
        <v>0</v>
      </c>
      <c r="Q22" s="436">
        <v>0</v>
      </c>
      <c r="R22" s="437">
        <v>0</v>
      </c>
      <c r="S22" s="437">
        <v>0</v>
      </c>
      <c r="T22" s="437">
        <f t="shared" si="0"/>
        <v>360000</v>
      </c>
      <c r="U22" s="438"/>
    </row>
    <row r="23" spans="1:21" ht="60" x14ac:dyDescent="0.25">
      <c r="A23" s="424">
        <v>4.0999999999999996</v>
      </c>
      <c r="B23" s="440">
        <v>4.0999999999999996</v>
      </c>
      <c r="C23" s="426"/>
      <c r="D23" s="426"/>
      <c r="E23" s="426"/>
      <c r="F23" s="426"/>
      <c r="G23" s="427"/>
      <c r="H23" s="426"/>
      <c r="I23" s="428" t="s">
        <v>887</v>
      </c>
      <c r="J23" s="441" t="s">
        <v>886</v>
      </c>
      <c r="K23" s="442" t="s">
        <v>868</v>
      </c>
      <c r="L23" s="431" t="s">
        <v>848</v>
      </c>
      <c r="M23" s="432">
        <v>240000</v>
      </c>
      <c r="N23" s="433">
        <v>240000</v>
      </c>
      <c r="O23" s="434">
        <v>43646</v>
      </c>
      <c r="P23" s="435">
        <v>0</v>
      </c>
      <c r="Q23" s="436">
        <v>0</v>
      </c>
      <c r="R23" s="437">
        <v>0</v>
      </c>
      <c r="S23" s="437">
        <v>0</v>
      </c>
      <c r="T23" s="437">
        <f t="shared" si="0"/>
        <v>240000</v>
      </c>
      <c r="U23" s="438"/>
    </row>
    <row r="24" spans="1:21" ht="60" x14ac:dyDescent="0.25">
      <c r="A24" s="424">
        <v>4.1999999999999993</v>
      </c>
      <c r="B24" s="440">
        <v>4.1999999999999993</v>
      </c>
      <c r="C24" s="426"/>
      <c r="D24" s="426"/>
      <c r="E24" s="426"/>
      <c r="F24" s="426"/>
      <c r="G24" s="427"/>
      <c r="H24" s="426"/>
      <c r="I24" s="428" t="s">
        <v>888</v>
      </c>
      <c r="J24" s="441" t="s">
        <v>886</v>
      </c>
      <c r="K24" s="442" t="s">
        <v>868</v>
      </c>
      <c r="L24" s="431" t="s">
        <v>848</v>
      </c>
      <c r="M24" s="432">
        <v>120000</v>
      </c>
      <c r="N24" s="433">
        <v>120000</v>
      </c>
      <c r="O24" s="434">
        <v>43646</v>
      </c>
      <c r="P24" s="435">
        <v>0</v>
      </c>
      <c r="Q24" s="436">
        <v>0</v>
      </c>
      <c r="R24" s="437">
        <v>0</v>
      </c>
      <c r="S24" s="437">
        <v>0</v>
      </c>
      <c r="T24" s="437">
        <f t="shared" si="0"/>
        <v>120000</v>
      </c>
      <c r="U24" s="438"/>
    </row>
    <row r="25" spans="1:21" ht="195" x14ac:dyDescent="0.25">
      <c r="A25" s="424">
        <v>6</v>
      </c>
      <c r="B25" s="440">
        <v>6</v>
      </c>
      <c r="C25" s="426"/>
      <c r="D25" s="426"/>
      <c r="E25" s="426"/>
      <c r="F25" s="426"/>
      <c r="G25" s="427"/>
      <c r="H25" s="426"/>
      <c r="I25" s="428" t="s">
        <v>889</v>
      </c>
      <c r="J25" s="441" t="s">
        <v>890</v>
      </c>
      <c r="K25" s="442" t="s">
        <v>859</v>
      </c>
      <c r="L25" s="431" t="s">
        <v>848</v>
      </c>
      <c r="M25" s="432">
        <v>200000</v>
      </c>
      <c r="N25" s="433">
        <v>89600</v>
      </c>
      <c r="O25" s="434">
        <v>43509</v>
      </c>
      <c r="P25" s="435">
        <v>1</v>
      </c>
      <c r="Q25" s="436">
        <v>0</v>
      </c>
      <c r="R25" s="437">
        <v>0</v>
      </c>
      <c r="S25" s="437">
        <v>0</v>
      </c>
      <c r="T25" s="437">
        <f t="shared" si="0"/>
        <v>89600</v>
      </c>
      <c r="U25" s="438" t="s">
        <v>874</v>
      </c>
    </row>
    <row r="26" spans="1:21" ht="195" x14ac:dyDescent="0.25">
      <c r="A26" s="424">
        <v>6.1</v>
      </c>
      <c r="B26" s="440">
        <v>6.1</v>
      </c>
      <c r="C26" s="426"/>
      <c r="D26" s="426"/>
      <c r="E26" s="426"/>
      <c r="F26" s="426"/>
      <c r="G26" s="427"/>
      <c r="H26" s="426"/>
      <c r="I26" s="428" t="s">
        <v>891</v>
      </c>
      <c r="J26" s="441" t="s">
        <v>892</v>
      </c>
      <c r="K26" s="442" t="s">
        <v>859</v>
      </c>
      <c r="L26" s="431" t="s">
        <v>848</v>
      </c>
      <c r="M26" s="432">
        <v>200000</v>
      </c>
      <c r="N26" s="433">
        <v>145586</v>
      </c>
      <c r="O26" s="434">
        <v>43509</v>
      </c>
      <c r="P26" s="435">
        <v>1</v>
      </c>
      <c r="Q26" s="436">
        <v>0</v>
      </c>
      <c r="R26" s="437">
        <v>0</v>
      </c>
      <c r="S26" s="437">
        <v>0</v>
      </c>
      <c r="T26" s="437">
        <f t="shared" si="0"/>
        <v>145586</v>
      </c>
      <c r="U26" s="438" t="s">
        <v>874</v>
      </c>
    </row>
    <row r="27" spans="1:21" ht="180" x14ac:dyDescent="0.25">
      <c r="A27" s="424">
        <v>7</v>
      </c>
      <c r="B27" s="440">
        <v>7</v>
      </c>
      <c r="C27" s="426"/>
      <c r="D27" s="426"/>
      <c r="E27" s="426"/>
      <c r="F27" s="426"/>
      <c r="G27" s="427"/>
      <c r="H27" s="426"/>
      <c r="I27" s="428" t="s">
        <v>893</v>
      </c>
      <c r="J27" s="441" t="s">
        <v>894</v>
      </c>
      <c r="K27" s="442" t="s">
        <v>859</v>
      </c>
      <c r="L27" s="431" t="s">
        <v>848</v>
      </c>
      <c r="M27" s="432">
        <v>107520</v>
      </c>
      <c r="N27" s="433">
        <v>107520</v>
      </c>
      <c r="O27" s="434">
        <v>43573</v>
      </c>
      <c r="P27" s="435">
        <v>0</v>
      </c>
      <c r="Q27" s="436">
        <v>0</v>
      </c>
      <c r="R27" s="437">
        <v>0</v>
      </c>
      <c r="S27" s="437">
        <v>0</v>
      </c>
      <c r="T27" s="437">
        <f t="shared" si="0"/>
        <v>107520</v>
      </c>
      <c r="U27" s="438"/>
    </row>
    <row r="28" spans="1:21" ht="180" x14ac:dyDescent="0.25">
      <c r="A28" s="424">
        <v>7.1</v>
      </c>
      <c r="B28" s="440">
        <v>7.1</v>
      </c>
      <c r="C28" s="426"/>
      <c r="D28" s="426"/>
      <c r="E28" s="426"/>
      <c r="F28" s="426"/>
      <c r="G28" s="427"/>
      <c r="H28" s="426"/>
      <c r="I28" s="428" t="s">
        <v>895</v>
      </c>
      <c r="J28" s="441" t="s">
        <v>896</v>
      </c>
      <c r="K28" s="442" t="s">
        <v>859</v>
      </c>
      <c r="L28" s="431" t="s">
        <v>848</v>
      </c>
      <c r="M28" s="432">
        <v>107520</v>
      </c>
      <c r="N28" s="433">
        <v>107520</v>
      </c>
      <c r="O28" s="434">
        <v>43573</v>
      </c>
      <c r="P28" s="435">
        <v>0</v>
      </c>
      <c r="Q28" s="436">
        <v>0</v>
      </c>
      <c r="R28" s="437">
        <v>0</v>
      </c>
      <c r="S28" s="437">
        <v>0</v>
      </c>
      <c r="T28" s="437">
        <f t="shared" si="0"/>
        <v>107520</v>
      </c>
      <c r="U28" s="438"/>
    </row>
    <row r="29" spans="1:21" ht="180" x14ac:dyDescent="0.25">
      <c r="A29" s="424">
        <v>7.1999999999999993</v>
      </c>
      <c r="B29" s="440">
        <v>7.1999999999999993</v>
      </c>
      <c r="C29" s="426"/>
      <c r="D29" s="426"/>
      <c r="E29" s="426"/>
      <c r="F29" s="426"/>
      <c r="G29" s="427"/>
      <c r="H29" s="426"/>
      <c r="I29" s="428" t="s">
        <v>897</v>
      </c>
      <c r="J29" s="441" t="s">
        <v>898</v>
      </c>
      <c r="K29" s="442" t="s">
        <v>859</v>
      </c>
      <c r="L29" s="431" t="s">
        <v>848</v>
      </c>
      <c r="M29" s="432">
        <v>107520</v>
      </c>
      <c r="N29" s="433">
        <v>107520</v>
      </c>
      <c r="O29" s="434">
        <v>43573</v>
      </c>
      <c r="P29" s="435">
        <v>0</v>
      </c>
      <c r="Q29" s="436">
        <v>0</v>
      </c>
      <c r="R29" s="437">
        <v>0</v>
      </c>
      <c r="S29" s="437">
        <v>0</v>
      </c>
      <c r="T29" s="437">
        <f t="shared" si="0"/>
        <v>107520</v>
      </c>
      <c r="U29" s="438"/>
    </row>
    <row r="30" spans="1:21" ht="195" x14ac:dyDescent="0.25">
      <c r="A30" s="424">
        <v>7.2999999999999989</v>
      </c>
      <c r="B30" s="440">
        <v>7.2999999999999989</v>
      </c>
      <c r="C30" s="426"/>
      <c r="D30" s="426"/>
      <c r="E30" s="426"/>
      <c r="F30" s="426"/>
      <c r="G30" s="427"/>
      <c r="H30" s="426"/>
      <c r="I30" s="428" t="s">
        <v>899</v>
      </c>
      <c r="J30" s="441" t="s">
        <v>900</v>
      </c>
      <c r="K30" s="442" t="s">
        <v>859</v>
      </c>
      <c r="L30" s="431" t="s">
        <v>848</v>
      </c>
      <c r="M30" s="432">
        <v>107520</v>
      </c>
      <c r="N30" s="433">
        <v>107520</v>
      </c>
      <c r="O30" s="434">
        <v>43573</v>
      </c>
      <c r="P30" s="435">
        <v>0</v>
      </c>
      <c r="Q30" s="436">
        <v>0</v>
      </c>
      <c r="R30" s="437">
        <v>0</v>
      </c>
      <c r="S30" s="437">
        <v>0</v>
      </c>
      <c r="T30" s="437">
        <f t="shared" si="0"/>
        <v>107520</v>
      </c>
      <c r="U30" s="438"/>
    </row>
    <row r="31" spans="1:21" ht="195" x14ac:dyDescent="0.25">
      <c r="A31" s="424">
        <v>7.3999999999999986</v>
      </c>
      <c r="B31" s="440">
        <v>7.3999999999999986</v>
      </c>
      <c r="C31" s="426"/>
      <c r="D31" s="426"/>
      <c r="E31" s="426"/>
      <c r="F31" s="426"/>
      <c r="G31" s="427"/>
      <c r="H31" s="426"/>
      <c r="I31" s="428" t="s">
        <v>901</v>
      </c>
      <c r="J31" s="441" t="s">
        <v>902</v>
      </c>
      <c r="K31" s="442" t="s">
        <v>859</v>
      </c>
      <c r="L31" s="431" t="s">
        <v>848</v>
      </c>
      <c r="M31" s="432">
        <v>107520</v>
      </c>
      <c r="N31" s="433">
        <v>107520</v>
      </c>
      <c r="O31" s="434">
        <v>43573</v>
      </c>
      <c r="P31" s="435">
        <v>0</v>
      </c>
      <c r="Q31" s="436">
        <v>0</v>
      </c>
      <c r="R31" s="437">
        <v>0</v>
      </c>
      <c r="S31" s="437">
        <v>0</v>
      </c>
      <c r="T31" s="437">
        <f t="shared" si="0"/>
        <v>107520</v>
      </c>
      <c r="U31" s="438"/>
    </row>
    <row r="32" spans="1:21" ht="150" x14ac:dyDescent="0.25">
      <c r="A32" s="424">
        <v>17</v>
      </c>
      <c r="B32" s="440">
        <v>17</v>
      </c>
      <c r="C32" s="426"/>
      <c r="D32" s="426"/>
      <c r="E32" s="426"/>
      <c r="F32" s="426"/>
      <c r="G32" s="427"/>
      <c r="H32" s="426"/>
      <c r="I32" s="428" t="s">
        <v>903</v>
      </c>
      <c r="J32" s="441" t="s">
        <v>904</v>
      </c>
      <c r="K32" s="442" t="s">
        <v>905</v>
      </c>
      <c r="L32" s="431" t="s">
        <v>848</v>
      </c>
      <c r="M32" s="432">
        <v>180000</v>
      </c>
      <c r="N32" s="433">
        <v>280000</v>
      </c>
      <c r="O32" s="434">
        <v>43435</v>
      </c>
      <c r="P32" s="435">
        <v>0</v>
      </c>
      <c r="Q32" s="436">
        <v>0</v>
      </c>
      <c r="R32" s="437">
        <v>0</v>
      </c>
      <c r="S32" s="437">
        <v>0</v>
      </c>
      <c r="T32" s="437">
        <f t="shared" si="0"/>
        <v>280000</v>
      </c>
      <c r="U32" s="438"/>
    </row>
    <row r="33" spans="1:21" ht="180" x14ac:dyDescent="0.25">
      <c r="A33" s="424">
        <v>18</v>
      </c>
      <c r="B33" s="440">
        <v>18</v>
      </c>
      <c r="C33" s="426"/>
      <c r="D33" s="426"/>
      <c r="E33" s="426"/>
      <c r="F33" s="426"/>
      <c r="G33" s="427"/>
      <c r="H33" s="426"/>
      <c r="I33" s="428" t="s">
        <v>906</v>
      </c>
      <c r="J33" s="441" t="s">
        <v>907</v>
      </c>
      <c r="K33" s="442" t="s">
        <v>859</v>
      </c>
      <c r="L33" s="431" t="s">
        <v>848</v>
      </c>
      <c r="M33" s="432">
        <v>134400</v>
      </c>
      <c r="N33" s="433">
        <v>134400</v>
      </c>
      <c r="O33" s="434">
        <v>43908</v>
      </c>
      <c r="P33" s="435">
        <v>0</v>
      </c>
      <c r="Q33" s="436">
        <v>0</v>
      </c>
      <c r="R33" s="437">
        <v>0</v>
      </c>
      <c r="S33" s="437">
        <v>0</v>
      </c>
      <c r="T33" s="437">
        <f t="shared" si="0"/>
        <v>134400</v>
      </c>
      <c r="U33" s="438"/>
    </row>
    <row r="34" spans="1:21" ht="225" x14ac:dyDescent="0.25">
      <c r="A34" s="424">
        <v>18.100000000000001</v>
      </c>
      <c r="B34" s="440">
        <v>18.100000000000001</v>
      </c>
      <c r="C34" s="426"/>
      <c r="D34" s="426"/>
      <c r="E34" s="426"/>
      <c r="F34" s="426"/>
      <c r="G34" s="427"/>
      <c r="H34" s="426"/>
      <c r="I34" s="428" t="s">
        <v>908</v>
      </c>
      <c r="J34" s="441" t="s">
        <v>909</v>
      </c>
      <c r="K34" s="442" t="s">
        <v>859</v>
      </c>
      <c r="L34" s="431" t="s">
        <v>848</v>
      </c>
      <c r="M34" s="432">
        <v>134400</v>
      </c>
      <c r="N34" s="433">
        <v>134400</v>
      </c>
      <c r="O34" s="434">
        <v>43908</v>
      </c>
      <c r="P34" s="435">
        <v>0</v>
      </c>
      <c r="Q34" s="436">
        <v>0</v>
      </c>
      <c r="R34" s="437">
        <v>0</v>
      </c>
      <c r="S34" s="437">
        <v>0</v>
      </c>
      <c r="T34" s="437">
        <f t="shared" si="0"/>
        <v>134400</v>
      </c>
      <c r="U34" s="438"/>
    </row>
    <row r="35" spans="1:21" ht="225" x14ac:dyDescent="0.25">
      <c r="A35" s="424">
        <v>18.200000000000003</v>
      </c>
      <c r="B35" s="440">
        <v>18.200000000000003</v>
      </c>
      <c r="C35" s="426"/>
      <c r="D35" s="426"/>
      <c r="E35" s="426"/>
      <c r="F35" s="426"/>
      <c r="G35" s="427"/>
      <c r="H35" s="426"/>
      <c r="I35" s="428" t="s">
        <v>910</v>
      </c>
      <c r="J35" s="441" t="s">
        <v>911</v>
      </c>
      <c r="K35" s="442" t="s">
        <v>859</v>
      </c>
      <c r="L35" s="431" t="s">
        <v>848</v>
      </c>
      <c r="M35" s="432">
        <v>134400</v>
      </c>
      <c r="N35" s="433">
        <v>134400</v>
      </c>
      <c r="O35" s="434">
        <v>43908</v>
      </c>
      <c r="P35" s="435">
        <v>0</v>
      </c>
      <c r="Q35" s="436">
        <v>0</v>
      </c>
      <c r="R35" s="437">
        <v>0</v>
      </c>
      <c r="S35" s="437">
        <v>0</v>
      </c>
      <c r="T35" s="437">
        <f t="shared" si="0"/>
        <v>134400</v>
      </c>
      <c r="U35" s="438"/>
    </row>
    <row r="36" spans="1:21" ht="210" x14ac:dyDescent="0.25">
      <c r="A36" s="424">
        <v>18.300000000000004</v>
      </c>
      <c r="B36" s="440">
        <v>18.300000000000004</v>
      </c>
      <c r="C36" s="426"/>
      <c r="D36" s="426"/>
      <c r="E36" s="426"/>
      <c r="F36" s="426"/>
      <c r="G36" s="427"/>
      <c r="H36" s="426"/>
      <c r="I36" s="428" t="s">
        <v>912</v>
      </c>
      <c r="J36" s="441" t="s">
        <v>913</v>
      </c>
      <c r="K36" s="442" t="s">
        <v>859</v>
      </c>
      <c r="L36" s="431" t="s">
        <v>848</v>
      </c>
      <c r="M36" s="432">
        <v>134400</v>
      </c>
      <c r="N36" s="433">
        <v>134400</v>
      </c>
      <c r="O36" s="434">
        <v>43908</v>
      </c>
      <c r="P36" s="435">
        <v>0</v>
      </c>
      <c r="Q36" s="436">
        <v>0</v>
      </c>
      <c r="R36" s="437">
        <v>0</v>
      </c>
      <c r="S36" s="437">
        <v>0</v>
      </c>
      <c r="T36" s="437">
        <f t="shared" si="0"/>
        <v>134400</v>
      </c>
      <c r="U36" s="438"/>
    </row>
    <row r="37" spans="1:21" ht="180" x14ac:dyDescent="0.25">
      <c r="A37" s="424">
        <v>18.400000000000006</v>
      </c>
      <c r="B37" s="440">
        <v>18.400000000000006</v>
      </c>
      <c r="C37" s="426"/>
      <c r="D37" s="426"/>
      <c r="E37" s="426"/>
      <c r="F37" s="426"/>
      <c r="G37" s="427"/>
      <c r="H37" s="426"/>
      <c r="I37" s="428" t="s">
        <v>914</v>
      </c>
      <c r="J37" s="441" t="s">
        <v>915</v>
      </c>
      <c r="K37" s="442" t="s">
        <v>859</v>
      </c>
      <c r="L37" s="431" t="s">
        <v>848</v>
      </c>
      <c r="M37" s="432">
        <v>134400</v>
      </c>
      <c r="N37" s="433">
        <v>134400</v>
      </c>
      <c r="O37" s="434">
        <v>43908</v>
      </c>
      <c r="P37" s="435">
        <v>0</v>
      </c>
      <c r="Q37" s="436">
        <v>0</v>
      </c>
      <c r="R37" s="437">
        <v>0</v>
      </c>
      <c r="S37" s="437">
        <v>0</v>
      </c>
      <c r="T37" s="437">
        <f t="shared" si="0"/>
        <v>134400</v>
      </c>
      <c r="U37" s="438"/>
    </row>
    <row r="38" spans="1:21" ht="195" x14ac:dyDescent="0.25">
      <c r="A38" s="424">
        <v>18.500000000000007</v>
      </c>
      <c r="B38" s="440">
        <v>18.500000000000007</v>
      </c>
      <c r="C38" s="426"/>
      <c r="D38" s="426"/>
      <c r="E38" s="426"/>
      <c r="F38" s="426"/>
      <c r="G38" s="427"/>
      <c r="H38" s="426"/>
      <c r="I38" s="428" t="s">
        <v>916</v>
      </c>
      <c r="J38" s="441" t="s">
        <v>917</v>
      </c>
      <c r="K38" s="442" t="s">
        <v>859</v>
      </c>
      <c r="L38" s="431" t="s">
        <v>848</v>
      </c>
      <c r="M38" s="432">
        <v>134400</v>
      </c>
      <c r="N38" s="433">
        <v>134400</v>
      </c>
      <c r="O38" s="434">
        <v>43908</v>
      </c>
      <c r="P38" s="435">
        <v>0</v>
      </c>
      <c r="Q38" s="436">
        <v>0</v>
      </c>
      <c r="R38" s="437">
        <v>0</v>
      </c>
      <c r="S38" s="437">
        <v>0</v>
      </c>
      <c r="T38" s="437">
        <f t="shared" si="0"/>
        <v>134400</v>
      </c>
      <c r="U38" s="438"/>
    </row>
    <row r="39" spans="1:21" ht="195" x14ac:dyDescent="0.25">
      <c r="A39" s="424">
        <v>18.600000000000009</v>
      </c>
      <c r="B39" s="440">
        <v>18.600000000000009</v>
      </c>
      <c r="C39" s="426"/>
      <c r="D39" s="426"/>
      <c r="E39" s="426"/>
      <c r="F39" s="426"/>
      <c r="G39" s="427"/>
      <c r="H39" s="426"/>
      <c r="I39" s="428" t="s">
        <v>918</v>
      </c>
      <c r="J39" s="441" t="s">
        <v>919</v>
      </c>
      <c r="K39" s="442" t="s">
        <v>859</v>
      </c>
      <c r="L39" s="431" t="s">
        <v>848</v>
      </c>
      <c r="M39" s="432">
        <v>134400</v>
      </c>
      <c r="N39" s="433">
        <v>134400</v>
      </c>
      <c r="O39" s="434">
        <v>43908</v>
      </c>
      <c r="P39" s="435">
        <v>0</v>
      </c>
      <c r="Q39" s="436">
        <v>0</v>
      </c>
      <c r="R39" s="437">
        <v>0</v>
      </c>
      <c r="S39" s="437">
        <v>0</v>
      </c>
      <c r="T39" s="437">
        <f t="shared" si="0"/>
        <v>134400</v>
      </c>
      <c r="U39" s="438"/>
    </row>
    <row r="40" spans="1:21" ht="180" x14ac:dyDescent="0.25">
      <c r="A40" s="424">
        <v>19</v>
      </c>
      <c r="B40" s="440">
        <v>19</v>
      </c>
      <c r="C40" s="426"/>
      <c r="D40" s="426"/>
      <c r="E40" s="426"/>
      <c r="F40" s="426"/>
      <c r="G40" s="427"/>
      <c r="H40" s="426"/>
      <c r="I40" s="428" t="s">
        <v>920</v>
      </c>
      <c r="J40" s="441" t="s">
        <v>921</v>
      </c>
      <c r="K40" s="442" t="s">
        <v>859</v>
      </c>
      <c r="L40" s="431" t="s">
        <v>848</v>
      </c>
      <c r="M40" s="432">
        <v>138240</v>
      </c>
      <c r="N40" s="433">
        <v>138240</v>
      </c>
      <c r="O40" s="434">
        <v>43573</v>
      </c>
      <c r="P40" s="435">
        <v>0</v>
      </c>
      <c r="Q40" s="436">
        <v>0</v>
      </c>
      <c r="R40" s="437">
        <v>0</v>
      </c>
      <c r="S40" s="437">
        <v>0</v>
      </c>
      <c r="T40" s="437">
        <f t="shared" si="0"/>
        <v>138240</v>
      </c>
      <c r="U40" s="438"/>
    </row>
    <row r="41" spans="1:21" ht="195" x14ac:dyDescent="0.25">
      <c r="A41" s="424">
        <v>19.100000000000001</v>
      </c>
      <c r="B41" s="440">
        <v>19.100000000000001</v>
      </c>
      <c r="C41" s="426"/>
      <c r="D41" s="426"/>
      <c r="E41" s="426"/>
      <c r="F41" s="426"/>
      <c r="G41" s="427"/>
      <c r="H41" s="426"/>
      <c r="I41" s="428" t="s">
        <v>922</v>
      </c>
      <c r="J41" s="441" t="s">
        <v>923</v>
      </c>
      <c r="K41" s="442" t="s">
        <v>859</v>
      </c>
      <c r="L41" s="431" t="s">
        <v>848</v>
      </c>
      <c r="M41" s="432">
        <v>138240</v>
      </c>
      <c r="N41" s="433">
        <v>138240</v>
      </c>
      <c r="O41" s="434">
        <v>43573</v>
      </c>
      <c r="P41" s="435">
        <v>0</v>
      </c>
      <c r="Q41" s="436">
        <v>0</v>
      </c>
      <c r="R41" s="437">
        <v>0</v>
      </c>
      <c r="S41" s="437">
        <v>0</v>
      </c>
      <c r="T41" s="437">
        <f t="shared" si="0"/>
        <v>138240</v>
      </c>
      <c r="U41" s="438"/>
    </row>
    <row r="42" spans="1:21" ht="195" x14ac:dyDescent="0.25">
      <c r="A42" s="424">
        <v>19.200000000000003</v>
      </c>
      <c r="B42" s="440">
        <v>19.200000000000003</v>
      </c>
      <c r="C42" s="426"/>
      <c r="D42" s="426"/>
      <c r="E42" s="426"/>
      <c r="F42" s="426"/>
      <c r="G42" s="427"/>
      <c r="H42" s="426"/>
      <c r="I42" s="428" t="s">
        <v>924</v>
      </c>
      <c r="J42" s="441" t="s">
        <v>925</v>
      </c>
      <c r="K42" s="442" t="s">
        <v>859</v>
      </c>
      <c r="L42" s="431" t="s">
        <v>848</v>
      </c>
      <c r="M42" s="432">
        <v>138240</v>
      </c>
      <c r="N42" s="433">
        <v>138240</v>
      </c>
      <c r="O42" s="434">
        <v>43573</v>
      </c>
      <c r="P42" s="435">
        <v>0</v>
      </c>
      <c r="Q42" s="436">
        <v>0</v>
      </c>
      <c r="R42" s="437">
        <v>0</v>
      </c>
      <c r="S42" s="437">
        <v>0</v>
      </c>
      <c r="T42" s="437">
        <f t="shared" si="0"/>
        <v>138240</v>
      </c>
      <c r="U42" s="438"/>
    </row>
    <row r="43" spans="1:21" ht="195" x14ac:dyDescent="0.25">
      <c r="A43" s="424">
        <v>19.300000000000004</v>
      </c>
      <c r="B43" s="440">
        <v>19.300000000000004</v>
      </c>
      <c r="C43" s="426"/>
      <c r="D43" s="426"/>
      <c r="E43" s="426"/>
      <c r="F43" s="426"/>
      <c r="G43" s="427"/>
      <c r="H43" s="426"/>
      <c r="I43" s="428" t="s">
        <v>926</v>
      </c>
      <c r="J43" s="441" t="s">
        <v>927</v>
      </c>
      <c r="K43" s="442" t="s">
        <v>859</v>
      </c>
      <c r="L43" s="431" t="s">
        <v>848</v>
      </c>
      <c r="M43" s="432">
        <v>138240</v>
      </c>
      <c r="N43" s="433">
        <v>138240</v>
      </c>
      <c r="O43" s="434">
        <v>43573</v>
      </c>
      <c r="P43" s="435">
        <v>0</v>
      </c>
      <c r="Q43" s="436">
        <v>0</v>
      </c>
      <c r="R43" s="437">
        <v>0</v>
      </c>
      <c r="S43" s="437">
        <v>0</v>
      </c>
      <c r="T43" s="437">
        <f t="shared" si="0"/>
        <v>138240</v>
      </c>
      <c r="U43" s="438"/>
    </row>
    <row r="44" spans="1:21" ht="225" x14ac:dyDescent="0.25">
      <c r="A44" s="424">
        <v>19.400000000000006</v>
      </c>
      <c r="B44" s="440">
        <v>19.400000000000006</v>
      </c>
      <c r="C44" s="426"/>
      <c r="D44" s="426"/>
      <c r="E44" s="426"/>
      <c r="F44" s="426"/>
      <c r="G44" s="427"/>
      <c r="H44" s="426"/>
      <c r="I44" s="428" t="s">
        <v>928</v>
      </c>
      <c r="J44" s="441" t="s">
        <v>929</v>
      </c>
      <c r="K44" s="442" t="s">
        <v>859</v>
      </c>
      <c r="L44" s="431" t="s">
        <v>848</v>
      </c>
      <c r="M44" s="432">
        <v>138240</v>
      </c>
      <c r="N44" s="433">
        <v>138240</v>
      </c>
      <c r="O44" s="434">
        <v>43573</v>
      </c>
      <c r="P44" s="435">
        <v>0</v>
      </c>
      <c r="Q44" s="436">
        <v>0</v>
      </c>
      <c r="R44" s="437">
        <v>0</v>
      </c>
      <c r="S44" s="437">
        <v>0</v>
      </c>
      <c r="T44" s="437">
        <f t="shared" si="0"/>
        <v>138240</v>
      </c>
      <c r="U44" s="438"/>
    </row>
    <row r="45" spans="1:21" ht="180" x14ac:dyDescent="0.25">
      <c r="A45" s="424">
        <v>33</v>
      </c>
      <c r="B45" s="440">
        <v>33</v>
      </c>
      <c r="C45" s="426"/>
      <c r="D45" s="426"/>
      <c r="E45" s="426"/>
      <c r="F45" s="426"/>
      <c r="G45" s="427"/>
      <c r="H45" s="426"/>
      <c r="I45" s="428" t="s">
        <v>930</v>
      </c>
      <c r="J45" s="441" t="s">
        <v>931</v>
      </c>
      <c r="K45" s="442" t="s">
        <v>859</v>
      </c>
      <c r="L45" s="431" t="s">
        <v>848</v>
      </c>
      <c r="M45" s="432">
        <v>134400</v>
      </c>
      <c r="N45" s="433">
        <v>134400</v>
      </c>
      <c r="O45" s="434">
        <v>43538</v>
      </c>
      <c r="P45" s="435">
        <v>0</v>
      </c>
      <c r="Q45" s="436">
        <v>0</v>
      </c>
      <c r="R45" s="437">
        <v>0</v>
      </c>
      <c r="S45" s="437">
        <v>0</v>
      </c>
      <c r="T45" s="437">
        <f t="shared" si="0"/>
        <v>134400</v>
      </c>
      <c r="U45" s="438"/>
    </row>
    <row r="46" spans="1:21" ht="195" x14ac:dyDescent="0.25">
      <c r="A46" s="424">
        <v>33.1</v>
      </c>
      <c r="B46" s="440">
        <v>33.1</v>
      </c>
      <c r="C46" s="426"/>
      <c r="D46" s="426"/>
      <c r="E46" s="426"/>
      <c r="F46" s="426"/>
      <c r="G46" s="427"/>
      <c r="H46" s="426"/>
      <c r="I46" s="428" t="s">
        <v>932</v>
      </c>
      <c r="J46" s="441" t="s">
        <v>933</v>
      </c>
      <c r="K46" s="442" t="s">
        <v>859</v>
      </c>
      <c r="L46" s="431" t="s">
        <v>848</v>
      </c>
      <c r="M46" s="432">
        <v>134400</v>
      </c>
      <c r="N46" s="433">
        <v>134400</v>
      </c>
      <c r="O46" s="434">
        <v>43573</v>
      </c>
      <c r="P46" s="435">
        <v>0</v>
      </c>
      <c r="Q46" s="436">
        <v>0</v>
      </c>
      <c r="R46" s="437">
        <v>0</v>
      </c>
      <c r="S46" s="437">
        <v>0</v>
      </c>
      <c r="T46" s="437">
        <f t="shared" si="0"/>
        <v>134400</v>
      </c>
      <c r="U46" s="438"/>
    </row>
    <row r="47" spans="1:21" ht="195" x14ac:dyDescent="0.25">
      <c r="A47" s="424">
        <v>33.200000000000003</v>
      </c>
      <c r="B47" s="440">
        <v>33.200000000000003</v>
      </c>
      <c r="C47" s="426"/>
      <c r="D47" s="426"/>
      <c r="E47" s="426"/>
      <c r="F47" s="426"/>
      <c r="G47" s="427"/>
      <c r="H47" s="426"/>
      <c r="I47" s="428" t="s">
        <v>934</v>
      </c>
      <c r="J47" s="441" t="s">
        <v>935</v>
      </c>
      <c r="K47" s="442" t="s">
        <v>859</v>
      </c>
      <c r="L47" s="431" t="s">
        <v>848</v>
      </c>
      <c r="M47" s="432">
        <v>134400</v>
      </c>
      <c r="N47" s="433">
        <v>134400</v>
      </c>
      <c r="O47" s="434">
        <v>43573</v>
      </c>
      <c r="P47" s="435">
        <v>0</v>
      </c>
      <c r="Q47" s="436">
        <v>0</v>
      </c>
      <c r="R47" s="437">
        <v>0</v>
      </c>
      <c r="S47" s="437">
        <v>0</v>
      </c>
      <c r="T47" s="437">
        <f t="shared" si="0"/>
        <v>134400</v>
      </c>
      <c r="U47" s="438"/>
    </row>
    <row r="48" spans="1:21" ht="195" x14ac:dyDescent="0.25">
      <c r="A48" s="424">
        <v>35</v>
      </c>
      <c r="B48" s="440">
        <v>35</v>
      </c>
      <c r="C48" s="426"/>
      <c r="D48" s="426"/>
      <c r="E48" s="426"/>
      <c r="F48" s="426"/>
      <c r="G48" s="427"/>
      <c r="H48" s="426"/>
      <c r="I48" s="428" t="s">
        <v>936</v>
      </c>
      <c r="J48" s="441" t="s">
        <v>937</v>
      </c>
      <c r="K48" s="442" t="s">
        <v>859</v>
      </c>
      <c r="L48" s="431" t="s">
        <v>848</v>
      </c>
      <c r="M48" s="432">
        <v>100800</v>
      </c>
      <c r="N48" s="433">
        <v>100800</v>
      </c>
      <c r="O48" s="434">
        <v>43964</v>
      </c>
      <c r="P48" s="435">
        <v>0</v>
      </c>
      <c r="Q48" s="436">
        <v>0</v>
      </c>
      <c r="R48" s="437">
        <v>0</v>
      </c>
      <c r="S48" s="437">
        <v>0</v>
      </c>
      <c r="T48" s="437">
        <f t="shared" si="0"/>
        <v>100800</v>
      </c>
      <c r="U48" s="438"/>
    </row>
    <row r="49" spans="1:21" ht="180" x14ac:dyDescent="0.25">
      <c r="A49" s="424">
        <v>35.1</v>
      </c>
      <c r="B49" s="440">
        <v>35.1</v>
      </c>
      <c r="C49" s="426"/>
      <c r="D49" s="426"/>
      <c r="E49" s="426"/>
      <c r="F49" s="426"/>
      <c r="G49" s="427"/>
      <c r="H49" s="426"/>
      <c r="I49" s="428" t="s">
        <v>938</v>
      </c>
      <c r="J49" s="441" t="s">
        <v>939</v>
      </c>
      <c r="K49" s="442" t="s">
        <v>859</v>
      </c>
      <c r="L49" s="431" t="s">
        <v>848</v>
      </c>
      <c r="M49" s="432">
        <v>100800</v>
      </c>
      <c r="N49" s="433">
        <v>100800</v>
      </c>
      <c r="O49" s="434">
        <v>43964</v>
      </c>
      <c r="P49" s="435">
        <v>0</v>
      </c>
      <c r="Q49" s="436">
        <v>0</v>
      </c>
      <c r="R49" s="437">
        <v>0</v>
      </c>
      <c r="S49" s="437">
        <v>0</v>
      </c>
      <c r="T49" s="437">
        <f t="shared" si="0"/>
        <v>100800</v>
      </c>
      <c r="U49" s="438"/>
    </row>
    <row r="50" spans="1:21" ht="180" x14ac:dyDescent="0.25">
      <c r="A50" s="424">
        <v>35.200000000000003</v>
      </c>
      <c r="B50" s="440">
        <v>35.200000000000003</v>
      </c>
      <c r="C50" s="426"/>
      <c r="D50" s="426"/>
      <c r="E50" s="426"/>
      <c r="F50" s="426"/>
      <c r="G50" s="427"/>
      <c r="H50" s="426"/>
      <c r="I50" s="428" t="s">
        <v>940</v>
      </c>
      <c r="J50" s="441" t="s">
        <v>941</v>
      </c>
      <c r="K50" s="442" t="s">
        <v>859</v>
      </c>
      <c r="L50" s="431" t="s">
        <v>848</v>
      </c>
      <c r="M50" s="432">
        <v>100800</v>
      </c>
      <c r="N50" s="433">
        <v>100800</v>
      </c>
      <c r="O50" s="434">
        <v>43964</v>
      </c>
      <c r="P50" s="435">
        <v>0</v>
      </c>
      <c r="Q50" s="436">
        <v>0</v>
      </c>
      <c r="R50" s="437">
        <v>0</v>
      </c>
      <c r="S50" s="437">
        <v>0</v>
      </c>
      <c r="T50" s="437">
        <f t="shared" si="0"/>
        <v>100800</v>
      </c>
      <c r="U50" s="438"/>
    </row>
    <row r="51" spans="1:21" ht="195" x14ac:dyDescent="0.25">
      <c r="A51" s="424">
        <v>35.299999999999997</v>
      </c>
      <c r="B51" s="440">
        <v>35.299999999999997</v>
      </c>
      <c r="C51" s="426"/>
      <c r="D51" s="426"/>
      <c r="E51" s="426"/>
      <c r="F51" s="426"/>
      <c r="G51" s="427"/>
      <c r="H51" s="426"/>
      <c r="I51" s="428" t="s">
        <v>942</v>
      </c>
      <c r="J51" s="441" t="s">
        <v>943</v>
      </c>
      <c r="K51" s="442" t="s">
        <v>859</v>
      </c>
      <c r="L51" s="431" t="s">
        <v>848</v>
      </c>
      <c r="M51" s="432">
        <v>100800</v>
      </c>
      <c r="N51" s="433">
        <v>100800</v>
      </c>
      <c r="O51" s="434">
        <v>43964</v>
      </c>
      <c r="P51" s="435">
        <v>0</v>
      </c>
      <c r="Q51" s="436">
        <v>0</v>
      </c>
      <c r="R51" s="437">
        <v>0</v>
      </c>
      <c r="S51" s="437">
        <v>0</v>
      </c>
      <c r="T51" s="437">
        <f t="shared" si="0"/>
        <v>100800</v>
      </c>
      <c r="U51" s="438"/>
    </row>
    <row r="52" spans="1:21" ht="195" x14ac:dyDescent="0.25">
      <c r="A52" s="424">
        <v>38</v>
      </c>
      <c r="B52" s="440">
        <v>38</v>
      </c>
      <c r="C52" s="426"/>
      <c r="D52" s="426"/>
      <c r="E52" s="426"/>
      <c r="F52" s="426"/>
      <c r="G52" s="427"/>
      <c r="H52" s="426"/>
      <c r="I52" s="428" t="s">
        <v>944</v>
      </c>
      <c r="J52" s="441" t="s">
        <v>945</v>
      </c>
      <c r="K52" s="442" t="s">
        <v>859</v>
      </c>
      <c r="L52" s="431" t="s">
        <v>848</v>
      </c>
      <c r="M52" s="432">
        <v>134400</v>
      </c>
      <c r="N52" s="433">
        <v>134400</v>
      </c>
      <c r="O52" s="434">
        <v>43969</v>
      </c>
      <c r="P52" s="435">
        <v>0</v>
      </c>
      <c r="Q52" s="436">
        <v>0</v>
      </c>
      <c r="R52" s="437">
        <v>0</v>
      </c>
      <c r="S52" s="437">
        <v>0</v>
      </c>
      <c r="T52" s="437">
        <f t="shared" si="0"/>
        <v>134400</v>
      </c>
      <c r="U52" s="438"/>
    </row>
    <row r="53" spans="1:21" ht="195" x14ac:dyDescent="0.25">
      <c r="A53" s="424">
        <v>38.1</v>
      </c>
      <c r="B53" s="440">
        <v>38.1</v>
      </c>
      <c r="C53" s="426"/>
      <c r="D53" s="426"/>
      <c r="E53" s="426"/>
      <c r="F53" s="426"/>
      <c r="G53" s="427"/>
      <c r="H53" s="426"/>
      <c r="I53" s="428" t="s">
        <v>946</v>
      </c>
      <c r="J53" s="441" t="s">
        <v>947</v>
      </c>
      <c r="K53" s="442" t="s">
        <v>859</v>
      </c>
      <c r="L53" s="431" t="s">
        <v>848</v>
      </c>
      <c r="M53" s="432">
        <v>134400</v>
      </c>
      <c r="N53" s="433">
        <v>134400</v>
      </c>
      <c r="O53" s="434">
        <v>43941</v>
      </c>
      <c r="P53" s="435">
        <v>0</v>
      </c>
      <c r="Q53" s="436">
        <v>0</v>
      </c>
      <c r="R53" s="437">
        <v>0</v>
      </c>
      <c r="S53" s="437">
        <v>0</v>
      </c>
      <c r="T53" s="437">
        <f t="shared" si="0"/>
        <v>134400</v>
      </c>
      <c r="U53" s="438"/>
    </row>
    <row r="54" spans="1:21" ht="195" x14ac:dyDescent="0.25">
      <c r="A54" s="424">
        <v>38.200000000000003</v>
      </c>
      <c r="B54" s="440">
        <v>38.200000000000003</v>
      </c>
      <c r="C54" s="426"/>
      <c r="D54" s="426"/>
      <c r="E54" s="426"/>
      <c r="F54" s="426"/>
      <c r="G54" s="427"/>
      <c r="H54" s="426"/>
      <c r="I54" s="428" t="s">
        <v>948</v>
      </c>
      <c r="J54" s="441" t="s">
        <v>949</v>
      </c>
      <c r="K54" s="442" t="s">
        <v>859</v>
      </c>
      <c r="L54" s="431" t="s">
        <v>848</v>
      </c>
      <c r="M54" s="432">
        <v>134400</v>
      </c>
      <c r="N54" s="433">
        <v>134400</v>
      </c>
      <c r="O54" s="434">
        <v>43941</v>
      </c>
      <c r="P54" s="435">
        <v>0</v>
      </c>
      <c r="Q54" s="436">
        <v>0</v>
      </c>
      <c r="R54" s="437">
        <v>0</v>
      </c>
      <c r="S54" s="437">
        <v>0</v>
      </c>
      <c r="T54" s="437">
        <f t="shared" si="0"/>
        <v>134400</v>
      </c>
      <c r="U54" s="438"/>
    </row>
    <row r="55" spans="1:21" ht="195" x14ac:dyDescent="0.25">
      <c r="A55" s="424">
        <v>38.300000000000004</v>
      </c>
      <c r="B55" s="440">
        <v>38.300000000000004</v>
      </c>
      <c r="C55" s="426"/>
      <c r="D55" s="426"/>
      <c r="E55" s="426"/>
      <c r="F55" s="426"/>
      <c r="G55" s="427"/>
      <c r="H55" s="426"/>
      <c r="I55" s="428" t="s">
        <v>950</v>
      </c>
      <c r="J55" s="441" t="s">
        <v>951</v>
      </c>
      <c r="K55" s="442" t="s">
        <v>859</v>
      </c>
      <c r="L55" s="431" t="s">
        <v>848</v>
      </c>
      <c r="M55" s="432">
        <v>134400</v>
      </c>
      <c r="N55" s="433">
        <v>134400</v>
      </c>
      <c r="O55" s="434">
        <v>43969</v>
      </c>
      <c r="P55" s="435">
        <v>0</v>
      </c>
      <c r="Q55" s="436">
        <v>0</v>
      </c>
      <c r="R55" s="437">
        <v>0</v>
      </c>
      <c r="S55" s="437">
        <v>0</v>
      </c>
      <c r="T55" s="437">
        <f t="shared" si="0"/>
        <v>134400</v>
      </c>
      <c r="U55" s="438"/>
    </row>
    <row r="56" spans="1:21" ht="90" x14ac:dyDescent="0.25">
      <c r="A56" s="424">
        <v>39</v>
      </c>
      <c r="B56" s="440">
        <v>39</v>
      </c>
      <c r="C56" s="426"/>
      <c r="D56" s="426"/>
      <c r="E56" s="426"/>
      <c r="F56" s="426"/>
      <c r="G56" s="427"/>
      <c r="H56" s="426"/>
      <c r="I56" s="428" t="s">
        <v>952</v>
      </c>
      <c r="J56" s="441" t="s">
        <v>953</v>
      </c>
      <c r="K56" s="442" t="s">
        <v>847</v>
      </c>
      <c r="L56" s="431" t="s">
        <v>848</v>
      </c>
      <c r="M56" s="432">
        <v>420000</v>
      </c>
      <c r="N56" s="433">
        <v>420000</v>
      </c>
      <c r="O56" s="434">
        <v>43590</v>
      </c>
      <c r="P56" s="435">
        <v>0</v>
      </c>
      <c r="Q56" s="436">
        <v>0</v>
      </c>
      <c r="R56" s="437">
        <v>0</v>
      </c>
      <c r="S56" s="437">
        <v>0</v>
      </c>
      <c r="T56" s="437">
        <f t="shared" si="0"/>
        <v>420000</v>
      </c>
      <c r="U56" s="438"/>
    </row>
    <row r="57" spans="1:21" ht="120" x14ac:dyDescent="0.25">
      <c r="A57" s="424">
        <v>43</v>
      </c>
      <c r="B57" s="440">
        <v>43</v>
      </c>
      <c r="C57" s="426"/>
      <c r="D57" s="426"/>
      <c r="E57" s="426"/>
      <c r="F57" s="426"/>
      <c r="G57" s="427"/>
      <c r="H57" s="426"/>
      <c r="I57" s="428" t="s">
        <v>954</v>
      </c>
      <c r="J57" s="441" t="s">
        <v>955</v>
      </c>
      <c r="K57" s="442" t="s">
        <v>905</v>
      </c>
      <c r="L57" s="431" t="s">
        <v>848</v>
      </c>
      <c r="M57" s="432">
        <v>1200000</v>
      </c>
      <c r="N57" s="433">
        <v>1200000</v>
      </c>
      <c r="O57" s="434">
        <v>43653</v>
      </c>
      <c r="P57" s="435">
        <v>0</v>
      </c>
      <c r="Q57" s="436">
        <v>0</v>
      </c>
      <c r="R57" s="437">
        <v>0</v>
      </c>
      <c r="S57" s="437">
        <v>0</v>
      </c>
      <c r="T57" s="437">
        <f t="shared" si="0"/>
        <v>1200000</v>
      </c>
      <c r="U57" s="438"/>
    </row>
    <row r="58" spans="1:21" ht="75" x14ac:dyDescent="0.25">
      <c r="A58" s="424">
        <v>43.1</v>
      </c>
      <c r="B58" s="440">
        <v>43.1</v>
      </c>
      <c r="C58" s="426"/>
      <c r="D58" s="426"/>
      <c r="E58" s="426"/>
      <c r="F58" s="426"/>
      <c r="G58" s="427"/>
      <c r="H58" s="426"/>
      <c r="I58" s="428" t="s">
        <v>956</v>
      </c>
      <c r="J58" s="441" t="s">
        <v>957</v>
      </c>
      <c r="K58" s="442" t="s">
        <v>905</v>
      </c>
      <c r="L58" s="431" t="s">
        <v>848</v>
      </c>
      <c r="M58" s="432">
        <v>240000</v>
      </c>
      <c r="N58" s="433">
        <v>240000</v>
      </c>
      <c r="O58" s="434">
        <v>43653</v>
      </c>
      <c r="P58" s="435">
        <v>0</v>
      </c>
      <c r="Q58" s="436">
        <v>0</v>
      </c>
      <c r="R58" s="437">
        <v>0</v>
      </c>
      <c r="S58" s="437">
        <v>0</v>
      </c>
      <c r="T58" s="437">
        <f t="shared" si="0"/>
        <v>240000</v>
      </c>
      <c r="U58" s="438"/>
    </row>
    <row r="59" spans="1:21" ht="90" x14ac:dyDescent="0.25">
      <c r="A59" s="424">
        <v>50</v>
      </c>
      <c r="B59" s="440">
        <v>50</v>
      </c>
      <c r="C59" s="426"/>
      <c r="D59" s="426"/>
      <c r="E59" s="426"/>
      <c r="F59" s="426"/>
      <c r="G59" s="427"/>
      <c r="H59" s="426"/>
      <c r="I59" s="428" t="s">
        <v>958</v>
      </c>
      <c r="J59" s="441" t="s">
        <v>959</v>
      </c>
      <c r="K59" s="442" t="s">
        <v>847</v>
      </c>
      <c r="L59" s="431" t="s">
        <v>848</v>
      </c>
      <c r="M59" s="432">
        <v>3000000</v>
      </c>
      <c r="N59" s="433">
        <v>3000000</v>
      </c>
      <c r="O59" s="434">
        <v>43646</v>
      </c>
      <c r="P59" s="435">
        <v>0</v>
      </c>
      <c r="Q59" s="436">
        <v>0</v>
      </c>
      <c r="R59" s="437">
        <v>0</v>
      </c>
      <c r="S59" s="437">
        <v>0</v>
      </c>
      <c r="T59" s="437">
        <f t="shared" si="0"/>
        <v>3000000</v>
      </c>
      <c r="U59" s="438"/>
    </row>
    <row r="60" spans="1:21" ht="195" x14ac:dyDescent="0.25">
      <c r="A60" s="424">
        <v>54</v>
      </c>
      <c r="B60" s="440">
        <v>54</v>
      </c>
      <c r="C60" s="426"/>
      <c r="D60" s="426"/>
      <c r="E60" s="426"/>
      <c r="F60" s="426"/>
      <c r="G60" s="427"/>
      <c r="H60" s="426"/>
      <c r="I60" s="428" t="s">
        <v>960</v>
      </c>
      <c r="J60" s="441" t="s">
        <v>961</v>
      </c>
      <c r="K60" s="442" t="s">
        <v>859</v>
      </c>
      <c r="L60" s="431" t="s">
        <v>848</v>
      </c>
      <c r="M60" s="432">
        <v>109964</v>
      </c>
      <c r="N60" s="433">
        <v>109964</v>
      </c>
      <c r="O60" s="434">
        <v>43573</v>
      </c>
      <c r="P60" s="435">
        <v>0</v>
      </c>
      <c r="Q60" s="436">
        <v>0</v>
      </c>
      <c r="R60" s="437">
        <v>0</v>
      </c>
      <c r="S60" s="437">
        <v>0</v>
      </c>
      <c r="T60" s="437">
        <f t="shared" si="0"/>
        <v>109964</v>
      </c>
      <c r="U60" s="438"/>
    </row>
    <row r="61" spans="1:21" ht="195" x14ac:dyDescent="0.25">
      <c r="A61" s="424">
        <v>54.1</v>
      </c>
      <c r="B61" s="440">
        <v>54.1</v>
      </c>
      <c r="C61" s="426"/>
      <c r="D61" s="426"/>
      <c r="E61" s="426"/>
      <c r="F61" s="426"/>
      <c r="G61" s="427"/>
      <c r="H61" s="426"/>
      <c r="I61" s="428" t="s">
        <v>962</v>
      </c>
      <c r="J61" s="441" t="s">
        <v>963</v>
      </c>
      <c r="K61" s="442" t="s">
        <v>859</v>
      </c>
      <c r="L61" s="431" t="s">
        <v>848</v>
      </c>
      <c r="M61" s="432">
        <v>109964</v>
      </c>
      <c r="N61" s="433">
        <v>109964</v>
      </c>
      <c r="O61" s="434">
        <v>43573</v>
      </c>
      <c r="P61" s="435">
        <v>0</v>
      </c>
      <c r="Q61" s="436">
        <v>0</v>
      </c>
      <c r="R61" s="437">
        <v>0</v>
      </c>
      <c r="S61" s="437">
        <v>0</v>
      </c>
      <c r="T61" s="437">
        <f t="shared" si="0"/>
        <v>109964</v>
      </c>
      <c r="U61" s="438"/>
    </row>
    <row r="62" spans="1:21" ht="195" x14ac:dyDescent="0.25">
      <c r="A62" s="424">
        <v>54.2</v>
      </c>
      <c r="B62" s="440">
        <v>54.2</v>
      </c>
      <c r="C62" s="426"/>
      <c r="D62" s="426"/>
      <c r="E62" s="426"/>
      <c r="F62" s="426"/>
      <c r="G62" s="427"/>
      <c r="H62" s="426"/>
      <c r="I62" s="428" t="s">
        <v>964</v>
      </c>
      <c r="J62" s="441" t="s">
        <v>965</v>
      </c>
      <c r="K62" s="442" t="s">
        <v>859</v>
      </c>
      <c r="L62" s="431" t="s">
        <v>848</v>
      </c>
      <c r="M62" s="432">
        <v>109964</v>
      </c>
      <c r="N62" s="433">
        <v>109964</v>
      </c>
      <c r="O62" s="434">
        <v>43538</v>
      </c>
      <c r="P62" s="435">
        <v>0</v>
      </c>
      <c r="Q62" s="436">
        <v>0</v>
      </c>
      <c r="R62" s="437">
        <v>0</v>
      </c>
      <c r="S62" s="437">
        <v>0</v>
      </c>
      <c r="T62" s="437">
        <f t="shared" si="0"/>
        <v>109964</v>
      </c>
      <c r="U62" s="438"/>
    </row>
    <row r="63" spans="1:21" ht="210" x14ac:dyDescent="0.25">
      <c r="A63" s="424">
        <v>54.300000000000004</v>
      </c>
      <c r="B63" s="440">
        <v>54.300000000000004</v>
      </c>
      <c r="C63" s="426"/>
      <c r="D63" s="426"/>
      <c r="E63" s="426"/>
      <c r="F63" s="426"/>
      <c r="G63" s="427"/>
      <c r="H63" s="426"/>
      <c r="I63" s="428" t="s">
        <v>966</v>
      </c>
      <c r="J63" s="441" t="s">
        <v>967</v>
      </c>
      <c r="K63" s="442" t="s">
        <v>859</v>
      </c>
      <c r="L63" s="431" t="s">
        <v>848</v>
      </c>
      <c r="M63" s="432">
        <v>109964</v>
      </c>
      <c r="N63" s="433">
        <v>109964</v>
      </c>
      <c r="O63" s="434">
        <v>43573</v>
      </c>
      <c r="P63" s="435">
        <v>0</v>
      </c>
      <c r="Q63" s="436">
        <v>0</v>
      </c>
      <c r="R63" s="437">
        <v>0</v>
      </c>
      <c r="S63" s="437">
        <v>0</v>
      </c>
      <c r="T63" s="437">
        <f t="shared" si="0"/>
        <v>109964</v>
      </c>
      <c r="U63" s="438"/>
    </row>
    <row r="64" spans="1:21" ht="195" x14ac:dyDescent="0.25">
      <c r="A64" s="424">
        <v>54.400000000000006</v>
      </c>
      <c r="B64" s="440">
        <v>54.400000000000006</v>
      </c>
      <c r="C64" s="426"/>
      <c r="D64" s="426"/>
      <c r="E64" s="426"/>
      <c r="F64" s="426"/>
      <c r="G64" s="427"/>
      <c r="H64" s="426"/>
      <c r="I64" s="428" t="s">
        <v>968</v>
      </c>
      <c r="J64" s="441" t="s">
        <v>969</v>
      </c>
      <c r="K64" s="442" t="s">
        <v>859</v>
      </c>
      <c r="L64" s="431" t="s">
        <v>848</v>
      </c>
      <c r="M64" s="432">
        <v>109964</v>
      </c>
      <c r="N64" s="433">
        <v>109964</v>
      </c>
      <c r="O64" s="434">
        <v>43538</v>
      </c>
      <c r="P64" s="435">
        <v>0</v>
      </c>
      <c r="Q64" s="436">
        <v>0</v>
      </c>
      <c r="R64" s="437">
        <v>0</v>
      </c>
      <c r="S64" s="437">
        <v>0</v>
      </c>
      <c r="T64" s="437">
        <f t="shared" si="0"/>
        <v>109964</v>
      </c>
      <c r="U64" s="438"/>
    </row>
    <row r="65" spans="1:21" ht="180" x14ac:dyDescent="0.25">
      <c r="A65" s="424">
        <v>54.500000000000007</v>
      </c>
      <c r="B65" s="440">
        <v>54.500000000000007</v>
      </c>
      <c r="C65" s="426"/>
      <c r="D65" s="426"/>
      <c r="E65" s="426"/>
      <c r="F65" s="426"/>
      <c r="G65" s="427"/>
      <c r="H65" s="426"/>
      <c r="I65" s="428" t="s">
        <v>970</v>
      </c>
      <c r="J65" s="441" t="s">
        <v>971</v>
      </c>
      <c r="K65" s="442" t="s">
        <v>859</v>
      </c>
      <c r="L65" s="431" t="s">
        <v>848</v>
      </c>
      <c r="M65" s="432">
        <v>109964</v>
      </c>
      <c r="N65" s="433">
        <v>109964</v>
      </c>
      <c r="O65" s="434">
        <v>43538</v>
      </c>
      <c r="P65" s="435">
        <v>0</v>
      </c>
      <c r="Q65" s="436">
        <v>0</v>
      </c>
      <c r="R65" s="437">
        <v>0</v>
      </c>
      <c r="S65" s="437">
        <v>0</v>
      </c>
      <c r="T65" s="437">
        <f t="shared" si="0"/>
        <v>109964</v>
      </c>
      <c r="U65" s="438"/>
    </row>
    <row r="66" spans="1:21" ht="195" x14ac:dyDescent="0.25">
      <c r="A66" s="424">
        <v>54.600000000000009</v>
      </c>
      <c r="B66" s="440">
        <v>54.600000000000009</v>
      </c>
      <c r="C66" s="426"/>
      <c r="D66" s="426"/>
      <c r="E66" s="426"/>
      <c r="F66" s="426"/>
      <c r="G66" s="427"/>
      <c r="H66" s="426"/>
      <c r="I66" s="428" t="s">
        <v>972</v>
      </c>
      <c r="J66" s="441" t="s">
        <v>973</v>
      </c>
      <c r="K66" s="442" t="s">
        <v>859</v>
      </c>
      <c r="L66" s="431" t="s">
        <v>848</v>
      </c>
      <c r="M66" s="432">
        <v>109964</v>
      </c>
      <c r="N66" s="433">
        <v>109964</v>
      </c>
      <c r="O66" s="434">
        <v>43573</v>
      </c>
      <c r="P66" s="435">
        <v>0</v>
      </c>
      <c r="Q66" s="436">
        <v>0</v>
      </c>
      <c r="R66" s="437">
        <v>0</v>
      </c>
      <c r="S66" s="437">
        <v>0</v>
      </c>
      <c r="T66" s="437">
        <f t="shared" si="0"/>
        <v>109964</v>
      </c>
      <c r="U66" s="438"/>
    </row>
    <row r="67" spans="1:21" ht="195" x14ac:dyDescent="0.25">
      <c r="A67" s="424">
        <v>54.70000000000001</v>
      </c>
      <c r="B67" s="440">
        <v>54.70000000000001</v>
      </c>
      <c r="C67" s="426"/>
      <c r="D67" s="426"/>
      <c r="E67" s="426"/>
      <c r="F67" s="426"/>
      <c r="G67" s="427"/>
      <c r="H67" s="426"/>
      <c r="I67" s="428" t="s">
        <v>974</v>
      </c>
      <c r="J67" s="441" t="s">
        <v>975</v>
      </c>
      <c r="K67" s="442" t="s">
        <v>859</v>
      </c>
      <c r="L67" s="431" t="s">
        <v>848</v>
      </c>
      <c r="M67" s="432">
        <v>109964</v>
      </c>
      <c r="N67" s="433">
        <v>109964</v>
      </c>
      <c r="O67" s="434">
        <v>43538</v>
      </c>
      <c r="P67" s="435">
        <v>0</v>
      </c>
      <c r="Q67" s="436">
        <v>0</v>
      </c>
      <c r="R67" s="437">
        <v>0</v>
      </c>
      <c r="S67" s="437">
        <v>0</v>
      </c>
      <c r="T67" s="437">
        <f t="shared" si="0"/>
        <v>109964</v>
      </c>
      <c r="U67" s="438"/>
    </row>
    <row r="68" spans="1:21" ht="195" x14ac:dyDescent="0.25">
      <c r="A68" s="424">
        <v>54.800000000000011</v>
      </c>
      <c r="B68" s="440">
        <v>54.800000000000011</v>
      </c>
      <c r="C68" s="426"/>
      <c r="D68" s="426"/>
      <c r="E68" s="426"/>
      <c r="F68" s="426"/>
      <c r="G68" s="427"/>
      <c r="H68" s="426"/>
      <c r="I68" s="428" t="s">
        <v>976</v>
      </c>
      <c r="J68" s="441" t="s">
        <v>977</v>
      </c>
      <c r="K68" s="442" t="s">
        <v>859</v>
      </c>
      <c r="L68" s="431" t="s">
        <v>848</v>
      </c>
      <c r="M68" s="432">
        <v>109964</v>
      </c>
      <c r="N68" s="433">
        <v>109964</v>
      </c>
      <c r="O68" s="434">
        <v>43573</v>
      </c>
      <c r="P68" s="435">
        <v>0</v>
      </c>
      <c r="Q68" s="436">
        <v>0</v>
      </c>
      <c r="R68" s="437">
        <v>0</v>
      </c>
      <c r="S68" s="437">
        <v>0</v>
      </c>
      <c r="T68" s="437">
        <f t="shared" si="0"/>
        <v>109964</v>
      </c>
      <c r="U68" s="438"/>
    </row>
    <row r="69" spans="1:21" ht="195" x14ac:dyDescent="0.25">
      <c r="A69" s="424">
        <v>54.900000000000013</v>
      </c>
      <c r="B69" s="440">
        <v>54.900000000000013</v>
      </c>
      <c r="C69" s="426"/>
      <c r="D69" s="426"/>
      <c r="E69" s="426"/>
      <c r="F69" s="426"/>
      <c r="G69" s="427"/>
      <c r="H69" s="426"/>
      <c r="I69" s="428" t="s">
        <v>978</v>
      </c>
      <c r="J69" s="441" t="s">
        <v>979</v>
      </c>
      <c r="K69" s="442" t="s">
        <v>859</v>
      </c>
      <c r="L69" s="431" t="s">
        <v>848</v>
      </c>
      <c r="M69" s="432">
        <v>109964</v>
      </c>
      <c r="N69" s="433">
        <v>109964</v>
      </c>
      <c r="O69" s="434">
        <v>43538</v>
      </c>
      <c r="P69" s="435">
        <v>0</v>
      </c>
      <c r="Q69" s="436">
        <v>0</v>
      </c>
      <c r="R69" s="437">
        <v>0</v>
      </c>
      <c r="S69" s="437">
        <v>0</v>
      </c>
      <c r="T69" s="437">
        <f t="shared" si="0"/>
        <v>109964</v>
      </c>
      <c r="U69" s="438"/>
    </row>
    <row r="70" spans="1:21" ht="195" x14ac:dyDescent="0.25">
      <c r="A70" s="424">
        <v>54.95</v>
      </c>
      <c r="B70" s="440">
        <v>54.95</v>
      </c>
      <c r="C70" s="426"/>
      <c r="D70" s="426"/>
      <c r="E70" s="426"/>
      <c r="F70" s="426"/>
      <c r="G70" s="427"/>
      <c r="H70" s="426"/>
      <c r="I70" s="428" t="s">
        <v>980</v>
      </c>
      <c r="J70" s="441" t="s">
        <v>981</v>
      </c>
      <c r="K70" s="442" t="s">
        <v>859</v>
      </c>
      <c r="L70" s="431" t="s">
        <v>848</v>
      </c>
      <c r="M70" s="432">
        <v>109964</v>
      </c>
      <c r="N70" s="433">
        <v>109964</v>
      </c>
      <c r="O70" s="434">
        <v>43538</v>
      </c>
      <c r="P70" s="435">
        <v>0</v>
      </c>
      <c r="Q70" s="436">
        <v>0</v>
      </c>
      <c r="R70" s="437">
        <v>0</v>
      </c>
      <c r="S70" s="437">
        <v>0</v>
      </c>
      <c r="T70" s="437">
        <f t="shared" si="0"/>
        <v>109964</v>
      </c>
      <c r="U70" s="438"/>
    </row>
    <row r="71" spans="1:21" ht="195" x14ac:dyDescent="0.25">
      <c r="A71" s="424">
        <v>56</v>
      </c>
      <c r="B71" s="440">
        <v>56</v>
      </c>
      <c r="C71" s="426"/>
      <c r="D71" s="426"/>
      <c r="E71" s="426"/>
      <c r="F71" s="426"/>
      <c r="G71" s="427"/>
      <c r="H71" s="426"/>
      <c r="I71" s="428" t="s">
        <v>982</v>
      </c>
      <c r="J71" s="441" t="s">
        <v>983</v>
      </c>
      <c r="K71" s="442" t="s">
        <v>859</v>
      </c>
      <c r="L71" s="431" t="s">
        <v>848</v>
      </c>
      <c r="M71" s="432">
        <v>134400</v>
      </c>
      <c r="N71" s="433">
        <v>185133</v>
      </c>
      <c r="O71" s="434">
        <v>43553</v>
      </c>
      <c r="P71" s="435">
        <v>1</v>
      </c>
      <c r="Q71" s="436">
        <v>0</v>
      </c>
      <c r="R71" s="437">
        <v>185133</v>
      </c>
      <c r="S71" s="437">
        <v>0</v>
      </c>
      <c r="T71" s="437">
        <f t="shared" si="0"/>
        <v>0</v>
      </c>
      <c r="U71" s="438"/>
    </row>
    <row r="72" spans="1:21" ht="210" x14ac:dyDescent="0.25">
      <c r="A72" s="424">
        <v>56.1</v>
      </c>
      <c r="B72" s="440">
        <v>56.1</v>
      </c>
      <c r="C72" s="426"/>
      <c r="D72" s="426"/>
      <c r="E72" s="426"/>
      <c r="F72" s="426"/>
      <c r="G72" s="427"/>
      <c r="H72" s="426"/>
      <c r="I72" s="428" t="s">
        <v>984</v>
      </c>
      <c r="J72" s="441" t="s">
        <v>985</v>
      </c>
      <c r="K72" s="442" t="s">
        <v>859</v>
      </c>
      <c r="L72" s="431" t="s">
        <v>848</v>
      </c>
      <c r="M72" s="432">
        <v>134400</v>
      </c>
      <c r="N72" s="433">
        <v>185133</v>
      </c>
      <c r="O72" s="434">
        <v>43553</v>
      </c>
      <c r="P72" s="435">
        <v>1</v>
      </c>
      <c r="Q72" s="436">
        <v>0</v>
      </c>
      <c r="R72" s="437">
        <v>185133</v>
      </c>
      <c r="S72" s="437">
        <v>0</v>
      </c>
      <c r="T72" s="437">
        <f t="shared" ref="T72:T136" si="1">N72-R72-S72</f>
        <v>0</v>
      </c>
      <c r="U72" s="438"/>
    </row>
    <row r="73" spans="1:21" ht="225" x14ac:dyDescent="0.25">
      <c r="A73" s="424">
        <v>56.2</v>
      </c>
      <c r="B73" s="440">
        <v>56.2</v>
      </c>
      <c r="C73" s="426"/>
      <c r="D73" s="426"/>
      <c r="E73" s="426"/>
      <c r="F73" s="426"/>
      <c r="G73" s="427"/>
      <c r="H73" s="426"/>
      <c r="I73" s="428" t="s">
        <v>986</v>
      </c>
      <c r="J73" s="441" t="s">
        <v>987</v>
      </c>
      <c r="K73" s="442" t="s">
        <v>859</v>
      </c>
      <c r="L73" s="431" t="s">
        <v>848</v>
      </c>
      <c r="M73" s="432">
        <v>134400</v>
      </c>
      <c r="N73" s="433">
        <v>185133</v>
      </c>
      <c r="O73" s="434">
        <v>43553</v>
      </c>
      <c r="P73" s="435">
        <v>1</v>
      </c>
      <c r="Q73" s="436">
        <v>0</v>
      </c>
      <c r="R73" s="437">
        <v>185133</v>
      </c>
      <c r="S73" s="437">
        <v>0</v>
      </c>
      <c r="T73" s="437">
        <f t="shared" si="1"/>
        <v>0</v>
      </c>
      <c r="U73" s="438"/>
    </row>
    <row r="74" spans="1:21" ht="195" x14ac:dyDescent="0.25">
      <c r="A74" s="424">
        <v>56.300000000000004</v>
      </c>
      <c r="B74" s="440">
        <v>56.300000000000004</v>
      </c>
      <c r="C74" s="426"/>
      <c r="D74" s="426"/>
      <c r="E74" s="426"/>
      <c r="F74" s="426"/>
      <c r="G74" s="427"/>
      <c r="H74" s="426"/>
      <c r="I74" s="428" t="s">
        <v>988</v>
      </c>
      <c r="J74" s="441" t="s">
        <v>989</v>
      </c>
      <c r="K74" s="442" t="s">
        <v>859</v>
      </c>
      <c r="L74" s="431" t="s">
        <v>848</v>
      </c>
      <c r="M74" s="432">
        <v>134400</v>
      </c>
      <c r="N74" s="433">
        <v>185133</v>
      </c>
      <c r="O74" s="434">
        <v>43553</v>
      </c>
      <c r="P74" s="435">
        <v>1</v>
      </c>
      <c r="Q74" s="436">
        <v>0</v>
      </c>
      <c r="R74" s="437">
        <v>185133</v>
      </c>
      <c r="S74" s="437">
        <v>0</v>
      </c>
      <c r="T74" s="437">
        <f t="shared" si="1"/>
        <v>0</v>
      </c>
      <c r="U74" s="438"/>
    </row>
    <row r="75" spans="1:21" ht="195" x14ac:dyDescent="0.25">
      <c r="A75" s="424">
        <v>56.400000000000006</v>
      </c>
      <c r="B75" s="440">
        <v>56.400000000000006</v>
      </c>
      <c r="C75" s="426"/>
      <c r="D75" s="426"/>
      <c r="E75" s="426"/>
      <c r="F75" s="426"/>
      <c r="G75" s="427"/>
      <c r="H75" s="426"/>
      <c r="I75" s="428" t="s">
        <v>990</v>
      </c>
      <c r="J75" s="441" t="s">
        <v>991</v>
      </c>
      <c r="K75" s="442" t="s">
        <v>859</v>
      </c>
      <c r="L75" s="431" t="s">
        <v>848</v>
      </c>
      <c r="M75" s="432">
        <v>134400</v>
      </c>
      <c r="N75" s="433">
        <v>185133</v>
      </c>
      <c r="O75" s="434">
        <v>43553</v>
      </c>
      <c r="P75" s="435">
        <v>1</v>
      </c>
      <c r="Q75" s="436">
        <v>0</v>
      </c>
      <c r="R75" s="437">
        <v>185133</v>
      </c>
      <c r="S75" s="437">
        <v>0</v>
      </c>
      <c r="T75" s="437">
        <f t="shared" si="1"/>
        <v>0</v>
      </c>
      <c r="U75" s="438"/>
    </row>
    <row r="76" spans="1:21" ht="180" x14ac:dyDescent="0.25">
      <c r="A76" s="424">
        <v>56.500000000000007</v>
      </c>
      <c r="B76" s="440">
        <v>56.500000000000007</v>
      </c>
      <c r="C76" s="426"/>
      <c r="D76" s="426"/>
      <c r="E76" s="426"/>
      <c r="F76" s="426"/>
      <c r="G76" s="427"/>
      <c r="H76" s="426"/>
      <c r="I76" s="428" t="s">
        <v>992</v>
      </c>
      <c r="J76" s="441" t="s">
        <v>993</v>
      </c>
      <c r="K76" s="442" t="s">
        <v>859</v>
      </c>
      <c r="L76" s="431" t="s">
        <v>848</v>
      </c>
      <c r="M76" s="432">
        <v>134400</v>
      </c>
      <c r="N76" s="433">
        <v>185133</v>
      </c>
      <c r="O76" s="434">
        <v>43556</v>
      </c>
      <c r="P76" s="435">
        <v>1</v>
      </c>
      <c r="Q76" s="436">
        <v>0</v>
      </c>
      <c r="R76" s="437">
        <v>185133</v>
      </c>
      <c r="S76" s="437">
        <v>0</v>
      </c>
      <c r="T76" s="437">
        <f t="shared" si="1"/>
        <v>0</v>
      </c>
      <c r="U76" s="438"/>
    </row>
    <row r="77" spans="1:21" ht="195" x14ac:dyDescent="0.25">
      <c r="A77" s="424">
        <v>56.600000000000009</v>
      </c>
      <c r="B77" s="440">
        <v>56.600000000000009</v>
      </c>
      <c r="C77" s="426"/>
      <c r="D77" s="426"/>
      <c r="E77" s="426"/>
      <c r="F77" s="426"/>
      <c r="G77" s="427"/>
      <c r="H77" s="426"/>
      <c r="I77" s="428" t="s">
        <v>994</v>
      </c>
      <c r="J77" s="441" t="s">
        <v>995</v>
      </c>
      <c r="K77" s="442" t="s">
        <v>859</v>
      </c>
      <c r="L77" s="431" t="s">
        <v>848</v>
      </c>
      <c r="M77" s="432">
        <v>134400</v>
      </c>
      <c r="N77" s="433">
        <v>185133</v>
      </c>
      <c r="O77" s="434">
        <v>43553</v>
      </c>
      <c r="P77" s="435">
        <v>1</v>
      </c>
      <c r="Q77" s="436">
        <v>0</v>
      </c>
      <c r="R77" s="437">
        <v>185133</v>
      </c>
      <c r="S77" s="437">
        <v>0</v>
      </c>
      <c r="T77" s="437">
        <f t="shared" si="1"/>
        <v>0</v>
      </c>
      <c r="U77" s="438"/>
    </row>
    <row r="78" spans="1:21" ht="180" x14ac:dyDescent="0.25">
      <c r="A78" s="424">
        <v>56.70000000000001</v>
      </c>
      <c r="B78" s="440">
        <v>56.70000000000001</v>
      </c>
      <c r="C78" s="426"/>
      <c r="D78" s="426"/>
      <c r="E78" s="426"/>
      <c r="F78" s="426"/>
      <c r="G78" s="427"/>
      <c r="H78" s="426"/>
      <c r="I78" s="428" t="s">
        <v>996</v>
      </c>
      <c r="J78" s="441" t="s">
        <v>997</v>
      </c>
      <c r="K78" s="442" t="s">
        <v>859</v>
      </c>
      <c r="L78" s="431" t="s">
        <v>848</v>
      </c>
      <c r="M78" s="432">
        <v>134400</v>
      </c>
      <c r="N78" s="433">
        <v>185133</v>
      </c>
      <c r="O78" s="434">
        <v>43553</v>
      </c>
      <c r="P78" s="435">
        <v>1</v>
      </c>
      <c r="Q78" s="436">
        <v>0</v>
      </c>
      <c r="R78" s="437">
        <v>185133</v>
      </c>
      <c r="S78" s="437">
        <v>0</v>
      </c>
      <c r="T78" s="437">
        <f t="shared" si="1"/>
        <v>0</v>
      </c>
      <c r="U78" s="438"/>
    </row>
    <row r="79" spans="1:21" ht="195" x14ac:dyDescent="0.25">
      <c r="A79" s="424">
        <v>56.800000000000011</v>
      </c>
      <c r="B79" s="440">
        <v>56.800000000000011</v>
      </c>
      <c r="C79" s="426"/>
      <c r="D79" s="426"/>
      <c r="E79" s="426"/>
      <c r="F79" s="426"/>
      <c r="G79" s="427"/>
      <c r="H79" s="426"/>
      <c r="I79" s="428" t="s">
        <v>998</v>
      </c>
      <c r="J79" s="441" t="s">
        <v>999</v>
      </c>
      <c r="K79" s="442" t="s">
        <v>859</v>
      </c>
      <c r="L79" s="431" t="s">
        <v>848</v>
      </c>
      <c r="M79" s="432">
        <v>134400</v>
      </c>
      <c r="N79" s="433">
        <v>185133</v>
      </c>
      <c r="O79" s="434">
        <v>43553</v>
      </c>
      <c r="P79" s="435">
        <v>1</v>
      </c>
      <c r="Q79" s="436">
        <v>0</v>
      </c>
      <c r="R79" s="437">
        <v>185133</v>
      </c>
      <c r="S79" s="437">
        <v>0</v>
      </c>
      <c r="T79" s="437">
        <f t="shared" si="1"/>
        <v>0</v>
      </c>
      <c r="U79" s="438"/>
    </row>
    <row r="80" spans="1:21" ht="180" x14ac:dyDescent="0.25">
      <c r="A80" s="424">
        <v>56.900000000000013</v>
      </c>
      <c r="B80" s="440">
        <v>56.900000000000013</v>
      </c>
      <c r="C80" s="426"/>
      <c r="D80" s="426"/>
      <c r="E80" s="426"/>
      <c r="F80" s="426"/>
      <c r="G80" s="427"/>
      <c r="H80" s="426"/>
      <c r="I80" s="428" t="s">
        <v>1000</v>
      </c>
      <c r="J80" s="441" t="s">
        <v>1001</v>
      </c>
      <c r="K80" s="442" t="s">
        <v>859</v>
      </c>
      <c r="L80" s="431" t="s">
        <v>848</v>
      </c>
      <c r="M80" s="432">
        <v>134400</v>
      </c>
      <c r="N80" s="433">
        <v>185133</v>
      </c>
      <c r="O80" s="434">
        <v>43553</v>
      </c>
      <c r="P80" s="435">
        <v>1</v>
      </c>
      <c r="Q80" s="436">
        <v>0</v>
      </c>
      <c r="R80" s="437">
        <v>185133</v>
      </c>
      <c r="S80" s="437">
        <v>0</v>
      </c>
      <c r="T80" s="437">
        <f t="shared" si="1"/>
        <v>0</v>
      </c>
      <c r="U80" s="438"/>
    </row>
    <row r="81" spans="1:21" ht="180" x14ac:dyDescent="0.25">
      <c r="A81" s="424">
        <v>58</v>
      </c>
      <c r="B81" s="440">
        <v>58</v>
      </c>
      <c r="C81" s="426"/>
      <c r="D81" s="426"/>
      <c r="E81" s="426"/>
      <c r="F81" s="426"/>
      <c r="G81" s="427"/>
      <c r="H81" s="426"/>
      <c r="I81" s="428" t="s">
        <v>1002</v>
      </c>
      <c r="J81" s="441" t="s">
        <v>1003</v>
      </c>
      <c r="K81" s="442" t="s">
        <v>859</v>
      </c>
      <c r="L81" s="431" t="s">
        <v>848</v>
      </c>
      <c r="M81" s="432">
        <v>156800</v>
      </c>
      <c r="N81" s="433">
        <v>156800</v>
      </c>
      <c r="O81" s="434">
        <v>43964</v>
      </c>
      <c r="P81" s="435">
        <v>0</v>
      </c>
      <c r="Q81" s="436">
        <v>0</v>
      </c>
      <c r="R81" s="437">
        <v>0</v>
      </c>
      <c r="S81" s="437">
        <v>0</v>
      </c>
      <c r="T81" s="437">
        <f t="shared" si="1"/>
        <v>156800</v>
      </c>
      <c r="U81" s="438"/>
    </row>
    <row r="82" spans="1:21" ht="195" x14ac:dyDescent="0.25">
      <c r="A82" s="424">
        <v>58.1</v>
      </c>
      <c r="B82" s="440">
        <v>58.1</v>
      </c>
      <c r="C82" s="426"/>
      <c r="D82" s="426"/>
      <c r="E82" s="426"/>
      <c r="F82" s="426"/>
      <c r="G82" s="427"/>
      <c r="H82" s="426"/>
      <c r="I82" s="428" t="s">
        <v>1004</v>
      </c>
      <c r="J82" s="441" t="s">
        <v>1005</v>
      </c>
      <c r="K82" s="442" t="s">
        <v>859</v>
      </c>
      <c r="L82" s="431" t="s">
        <v>848</v>
      </c>
      <c r="M82" s="432">
        <v>156800</v>
      </c>
      <c r="N82" s="433">
        <v>156800</v>
      </c>
      <c r="O82" s="434">
        <v>43964</v>
      </c>
      <c r="P82" s="435">
        <v>0</v>
      </c>
      <c r="Q82" s="436">
        <v>0</v>
      </c>
      <c r="R82" s="437">
        <v>0</v>
      </c>
      <c r="S82" s="437">
        <v>0</v>
      </c>
      <c r="T82" s="437">
        <f t="shared" si="1"/>
        <v>156800</v>
      </c>
      <c r="U82" s="438"/>
    </row>
    <row r="83" spans="1:21" ht="195" x14ac:dyDescent="0.25">
      <c r="A83" s="424">
        <v>58.2</v>
      </c>
      <c r="B83" s="440">
        <v>58.2</v>
      </c>
      <c r="C83" s="426"/>
      <c r="D83" s="426"/>
      <c r="E83" s="426"/>
      <c r="F83" s="426"/>
      <c r="G83" s="427"/>
      <c r="H83" s="426"/>
      <c r="I83" s="428" t="s">
        <v>1006</v>
      </c>
      <c r="J83" s="441" t="s">
        <v>1007</v>
      </c>
      <c r="K83" s="442" t="s">
        <v>859</v>
      </c>
      <c r="L83" s="431" t="s">
        <v>848</v>
      </c>
      <c r="M83" s="432">
        <v>156800</v>
      </c>
      <c r="N83" s="433">
        <v>156800</v>
      </c>
      <c r="O83" s="434">
        <v>43964</v>
      </c>
      <c r="P83" s="435">
        <v>0</v>
      </c>
      <c r="Q83" s="436">
        <v>0</v>
      </c>
      <c r="R83" s="437">
        <v>0</v>
      </c>
      <c r="S83" s="437">
        <v>0</v>
      </c>
      <c r="T83" s="437">
        <f t="shared" si="1"/>
        <v>156800</v>
      </c>
      <c r="U83" s="438"/>
    </row>
    <row r="84" spans="1:21" ht="195" x14ac:dyDescent="0.25">
      <c r="A84" s="424">
        <v>58.300000000000004</v>
      </c>
      <c r="B84" s="440">
        <v>58.300000000000004</v>
      </c>
      <c r="C84" s="426"/>
      <c r="D84" s="426"/>
      <c r="E84" s="426"/>
      <c r="F84" s="426"/>
      <c r="G84" s="427"/>
      <c r="H84" s="426"/>
      <c r="I84" s="428" t="s">
        <v>1008</v>
      </c>
      <c r="J84" s="441" t="s">
        <v>1009</v>
      </c>
      <c r="K84" s="442" t="s">
        <v>859</v>
      </c>
      <c r="L84" s="431" t="s">
        <v>848</v>
      </c>
      <c r="M84" s="432">
        <v>156800</v>
      </c>
      <c r="N84" s="433">
        <v>156800</v>
      </c>
      <c r="O84" s="434">
        <v>43964</v>
      </c>
      <c r="P84" s="435">
        <v>0</v>
      </c>
      <c r="Q84" s="436">
        <v>0</v>
      </c>
      <c r="R84" s="437">
        <v>0</v>
      </c>
      <c r="S84" s="437">
        <v>0</v>
      </c>
      <c r="T84" s="437">
        <f t="shared" si="1"/>
        <v>156800</v>
      </c>
      <c r="U84" s="438"/>
    </row>
    <row r="85" spans="1:21" ht="195" x14ac:dyDescent="0.25">
      <c r="A85" s="424">
        <v>58.400000000000006</v>
      </c>
      <c r="B85" s="440">
        <v>58.400000000000006</v>
      </c>
      <c r="C85" s="426"/>
      <c r="D85" s="426"/>
      <c r="E85" s="426"/>
      <c r="F85" s="426"/>
      <c r="G85" s="427"/>
      <c r="H85" s="426"/>
      <c r="I85" s="428" t="s">
        <v>1010</v>
      </c>
      <c r="J85" s="441" t="s">
        <v>1011</v>
      </c>
      <c r="K85" s="442" t="s">
        <v>859</v>
      </c>
      <c r="L85" s="431" t="s">
        <v>848</v>
      </c>
      <c r="M85" s="432">
        <v>156800</v>
      </c>
      <c r="N85" s="433">
        <v>156800</v>
      </c>
      <c r="O85" s="434">
        <v>43964</v>
      </c>
      <c r="P85" s="435">
        <v>0</v>
      </c>
      <c r="Q85" s="436">
        <v>0</v>
      </c>
      <c r="R85" s="437">
        <v>0</v>
      </c>
      <c r="S85" s="437">
        <v>0</v>
      </c>
      <c r="T85" s="437">
        <f t="shared" si="1"/>
        <v>156800</v>
      </c>
      <c r="U85" s="438"/>
    </row>
    <row r="86" spans="1:21" ht="195" x14ac:dyDescent="0.25">
      <c r="A86" s="424">
        <v>58.500000000000007</v>
      </c>
      <c r="B86" s="440">
        <v>58.500000000000007</v>
      </c>
      <c r="C86" s="426"/>
      <c r="D86" s="426"/>
      <c r="E86" s="426"/>
      <c r="F86" s="426"/>
      <c r="G86" s="427"/>
      <c r="H86" s="426"/>
      <c r="I86" s="428" t="s">
        <v>1012</v>
      </c>
      <c r="J86" s="441" t="s">
        <v>1013</v>
      </c>
      <c r="K86" s="442" t="s">
        <v>859</v>
      </c>
      <c r="L86" s="431" t="s">
        <v>848</v>
      </c>
      <c r="M86" s="432">
        <v>156800</v>
      </c>
      <c r="N86" s="433">
        <v>156800</v>
      </c>
      <c r="O86" s="434">
        <v>43964</v>
      </c>
      <c r="P86" s="435">
        <v>0</v>
      </c>
      <c r="Q86" s="436">
        <v>0</v>
      </c>
      <c r="R86" s="437">
        <v>0</v>
      </c>
      <c r="S86" s="437">
        <v>0</v>
      </c>
      <c r="T86" s="437">
        <f t="shared" si="1"/>
        <v>156800</v>
      </c>
      <c r="U86" s="438"/>
    </row>
    <row r="87" spans="1:21" ht="180" x14ac:dyDescent="0.25">
      <c r="A87" s="424">
        <v>60</v>
      </c>
      <c r="B87" s="440">
        <v>60</v>
      </c>
      <c r="C87" s="426"/>
      <c r="D87" s="426"/>
      <c r="E87" s="426"/>
      <c r="F87" s="426"/>
      <c r="G87" s="427"/>
      <c r="H87" s="426"/>
      <c r="I87" s="428" t="s">
        <v>1014</v>
      </c>
      <c r="J87" s="441" t="s">
        <v>1015</v>
      </c>
      <c r="K87" s="442" t="s">
        <v>859</v>
      </c>
      <c r="L87" s="431" t="s">
        <v>848</v>
      </c>
      <c r="M87" s="432">
        <v>155100</v>
      </c>
      <c r="N87" s="433">
        <v>155100</v>
      </c>
      <c r="O87" s="434">
        <v>43941</v>
      </c>
      <c r="P87" s="435">
        <v>0</v>
      </c>
      <c r="Q87" s="436">
        <v>0</v>
      </c>
      <c r="R87" s="437">
        <v>0</v>
      </c>
      <c r="S87" s="437">
        <v>0</v>
      </c>
      <c r="T87" s="437">
        <f t="shared" si="1"/>
        <v>155100</v>
      </c>
      <c r="U87" s="438"/>
    </row>
    <row r="88" spans="1:21" ht="180" x14ac:dyDescent="0.25">
      <c r="A88" s="424">
        <v>60.05</v>
      </c>
      <c r="B88" s="440">
        <v>60.05</v>
      </c>
      <c r="C88" s="426"/>
      <c r="D88" s="426"/>
      <c r="E88" s="426"/>
      <c r="F88" s="426"/>
      <c r="G88" s="427"/>
      <c r="H88" s="426"/>
      <c r="I88" s="428" t="s">
        <v>1016</v>
      </c>
      <c r="J88" s="441" t="s">
        <v>1017</v>
      </c>
      <c r="K88" s="442" t="s">
        <v>859</v>
      </c>
      <c r="L88" s="431" t="s">
        <v>848</v>
      </c>
      <c r="M88" s="432">
        <v>155100</v>
      </c>
      <c r="N88" s="433">
        <v>155100</v>
      </c>
      <c r="O88" s="434">
        <v>43941</v>
      </c>
      <c r="P88" s="435">
        <v>0</v>
      </c>
      <c r="Q88" s="436">
        <v>0</v>
      </c>
      <c r="R88" s="437">
        <v>0</v>
      </c>
      <c r="S88" s="437">
        <v>0</v>
      </c>
      <c r="T88" s="437">
        <f t="shared" si="1"/>
        <v>155100</v>
      </c>
      <c r="U88" s="438"/>
    </row>
    <row r="89" spans="1:21" ht="195" x14ac:dyDescent="0.25">
      <c r="A89" s="424">
        <v>60.099999999999994</v>
      </c>
      <c r="B89" s="440">
        <v>60.099999999999994</v>
      </c>
      <c r="C89" s="426"/>
      <c r="D89" s="426"/>
      <c r="E89" s="426"/>
      <c r="F89" s="426"/>
      <c r="G89" s="427"/>
      <c r="H89" s="426"/>
      <c r="I89" s="428" t="s">
        <v>1018</v>
      </c>
      <c r="J89" s="441" t="s">
        <v>1019</v>
      </c>
      <c r="K89" s="442" t="s">
        <v>859</v>
      </c>
      <c r="L89" s="431" t="s">
        <v>848</v>
      </c>
      <c r="M89" s="432">
        <v>155100</v>
      </c>
      <c r="N89" s="433">
        <v>155100</v>
      </c>
      <c r="O89" s="434">
        <v>43941</v>
      </c>
      <c r="P89" s="435">
        <v>0</v>
      </c>
      <c r="Q89" s="436">
        <v>0</v>
      </c>
      <c r="R89" s="437">
        <v>0</v>
      </c>
      <c r="S89" s="437">
        <v>0</v>
      </c>
      <c r="T89" s="437">
        <f t="shared" si="1"/>
        <v>155100</v>
      </c>
      <c r="U89" s="438"/>
    </row>
    <row r="90" spans="1:21" ht="195" x14ac:dyDescent="0.25">
      <c r="A90" s="424">
        <v>60.149999999999991</v>
      </c>
      <c r="B90" s="440">
        <v>60.149999999999991</v>
      </c>
      <c r="C90" s="426"/>
      <c r="D90" s="426"/>
      <c r="E90" s="426"/>
      <c r="F90" s="426"/>
      <c r="G90" s="427"/>
      <c r="H90" s="426"/>
      <c r="I90" s="428" t="s">
        <v>1020</v>
      </c>
      <c r="J90" s="441" t="s">
        <v>1021</v>
      </c>
      <c r="K90" s="442" t="s">
        <v>859</v>
      </c>
      <c r="L90" s="431" t="s">
        <v>848</v>
      </c>
      <c r="M90" s="432">
        <v>155100</v>
      </c>
      <c r="N90" s="433">
        <v>155100</v>
      </c>
      <c r="O90" s="434">
        <v>43969</v>
      </c>
      <c r="P90" s="435">
        <v>0</v>
      </c>
      <c r="Q90" s="436">
        <v>0</v>
      </c>
      <c r="R90" s="437">
        <v>0</v>
      </c>
      <c r="S90" s="437">
        <v>0</v>
      </c>
      <c r="T90" s="437">
        <f t="shared" si="1"/>
        <v>155100</v>
      </c>
      <c r="U90" s="438"/>
    </row>
    <row r="91" spans="1:21" ht="195" x14ac:dyDescent="0.25">
      <c r="A91" s="424">
        <v>60.199999999999989</v>
      </c>
      <c r="B91" s="440">
        <v>60.199999999999989</v>
      </c>
      <c r="C91" s="426"/>
      <c r="D91" s="426"/>
      <c r="E91" s="426"/>
      <c r="F91" s="426"/>
      <c r="G91" s="427"/>
      <c r="H91" s="426"/>
      <c r="I91" s="428" t="s">
        <v>1022</v>
      </c>
      <c r="J91" s="441" t="s">
        <v>1023</v>
      </c>
      <c r="K91" s="442" t="s">
        <v>859</v>
      </c>
      <c r="L91" s="431" t="s">
        <v>848</v>
      </c>
      <c r="M91" s="432">
        <v>155100</v>
      </c>
      <c r="N91" s="433">
        <v>155100</v>
      </c>
      <c r="O91" s="434">
        <v>43969</v>
      </c>
      <c r="P91" s="435">
        <v>0</v>
      </c>
      <c r="Q91" s="436">
        <v>0</v>
      </c>
      <c r="R91" s="437">
        <v>0</v>
      </c>
      <c r="S91" s="437">
        <v>0</v>
      </c>
      <c r="T91" s="437">
        <f t="shared" si="1"/>
        <v>155100</v>
      </c>
      <c r="U91" s="438"/>
    </row>
    <row r="92" spans="1:21" ht="225" x14ac:dyDescent="0.25">
      <c r="A92" s="424">
        <v>60.249999999999986</v>
      </c>
      <c r="B92" s="440">
        <v>60.249999999999986</v>
      </c>
      <c r="C92" s="426"/>
      <c r="D92" s="426"/>
      <c r="E92" s="426"/>
      <c r="F92" s="426"/>
      <c r="G92" s="427"/>
      <c r="H92" s="426"/>
      <c r="I92" s="428" t="s">
        <v>1024</v>
      </c>
      <c r="J92" s="441" t="s">
        <v>1025</v>
      </c>
      <c r="K92" s="442" t="s">
        <v>859</v>
      </c>
      <c r="L92" s="431" t="s">
        <v>848</v>
      </c>
      <c r="M92" s="432">
        <v>155100</v>
      </c>
      <c r="N92" s="433">
        <v>155100</v>
      </c>
      <c r="O92" s="434">
        <v>43969</v>
      </c>
      <c r="P92" s="435">
        <v>0</v>
      </c>
      <c r="Q92" s="436">
        <v>0</v>
      </c>
      <c r="R92" s="437">
        <v>0</v>
      </c>
      <c r="S92" s="437">
        <v>0</v>
      </c>
      <c r="T92" s="437">
        <f t="shared" si="1"/>
        <v>155100</v>
      </c>
      <c r="U92" s="438"/>
    </row>
    <row r="93" spans="1:21" ht="180" x14ac:dyDescent="0.25">
      <c r="A93" s="424">
        <v>60.299999999999983</v>
      </c>
      <c r="B93" s="440">
        <v>60.299999999999983</v>
      </c>
      <c r="C93" s="426"/>
      <c r="D93" s="426"/>
      <c r="E93" s="426"/>
      <c r="F93" s="426"/>
      <c r="G93" s="427"/>
      <c r="H93" s="426"/>
      <c r="I93" s="428" t="s">
        <v>1026</v>
      </c>
      <c r="J93" s="441" t="s">
        <v>1027</v>
      </c>
      <c r="K93" s="442" t="s">
        <v>859</v>
      </c>
      <c r="L93" s="431" t="s">
        <v>848</v>
      </c>
      <c r="M93" s="432">
        <v>155100</v>
      </c>
      <c r="N93" s="433">
        <v>155100</v>
      </c>
      <c r="O93" s="434">
        <v>43941</v>
      </c>
      <c r="P93" s="435">
        <v>0</v>
      </c>
      <c r="Q93" s="436">
        <v>0</v>
      </c>
      <c r="R93" s="437">
        <v>0</v>
      </c>
      <c r="S93" s="437">
        <v>0</v>
      </c>
      <c r="T93" s="437">
        <f t="shared" si="1"/>
        <v>155100</v>
      </c>
      <c r="U93" s="438"/>
    </row>
    <row r="94" spans="1:21" ht="195" x14ac:dyDescent="0.25">
      <c r="A94" s="424">
        <v>60.34999999999998</v>
      </c>
      <c r="B94" s="440">
        <v>60.34999999999998</v>
      </c>
      <c r="C94" s="426"/>
      <c r="D94" s="426"/>
      <c r="E94" s="426"/>
      <c r="F94" s="426"/>
      <c r="G94" s="427"/>
      <c r="H94" s="426"/>
      <c r="I94" s="428" t="s">
        <v>1028</v>
      </c>
      <c r="J94" s="441" t="s">
        <v>1029</v>
      </c>
      <c r="K94" s="442" t="s">
        <v>859</v>
      </c>
      <c r="L94" s="431" t="s">
        <v>848</v>
      </c>
      <c r="M94" s="432">
        <v>155100</v>
      </c>
      <c r="N94" s="433">
        <v>155100</v>
      </c>
      <c r="O94" s="434">
        <v>43941</v>
      </c>
      <c r="P94" s="435">
        <v>0</v>
      </c>
      <c r="Q94" s="436">
        <v>0</v>
      </c>
      <c r="R94" s="437">
        <v>0</v>
      </c>
      <c r="S94" s="437">
        <v>0</v>
      </c>
      <c r="T94" s="437">
        <f t="shared" si="1"/>
        <v>155100</v>
      </c>
      <c r="U94" s="438"/>
    </row>
    <row r="95" spans="1:21" ht="180" x14ac:dyDescent="0.25">
      <c r="A95" s="424">
        <v>60.399999999999977</v>
      </c>
      <c r="B95" s="440">
        <v>60.399999999999977</v>
      </c>
      <c r="C95" s="426"/>
      <c r="D95" s="426"/>
      <c r="E95" s="426"/>
      <c r="F95" s="426"/>
      <c r="G95" s="427"/>
      <c r="H95" s="426"/>
      <c r="I95" s="428" t="s">
        <v>1030</v>
      </c>
      <c r="J95" s="441" t="s">
        <v>1031</v>
      </c>
      <c r="K95" s="442" t="s">
        <v>859</v>
      </c>
      <c r="L95" s="431" t="s">
        <v>848</v>
      </c>
      <c r="M95" s="432">
        <v>155100</v>
      </c>
      <c r="N95" s="433">
        <v>155100</v>
      </c>
      <c r="O95" s="434">
        <v>43969</v>
      </c>
      <c r="P95" s="435">
        <v>0</v>
      </c>
      <c r="Q95" s="436">
        <v>0</v>
      </c>
      <c r="R95" s="437">
        <v>0</v>
      </c>
      <c r="S95" s="437">
        <v>0</v>
      </c>
      <c r="T95" s="437">
        <f t="shared" si="1"/>
        <v>155100</v>
      </c>
      <c r="U95" s="438"/>
    </row>
    <row r="96" spans="1:21" ht="180" x14ac:dyDescent="0.25">
      <c r="A96" s="424">
        <v>60.449999999999974</v>
      </c>
      <c r="B96" s="440">
        <v>60.449999999999974</v>
      </c>
      <c r="C96" s="426"/>
      <c r="D96" s="426"/>
      <c r="E96" s="426"/>
      <c r="F96" s="426"/>
      <c r="G96" s="427"/>
      <c r="H96" s="426"/>
      <c r="I96" s="428" t="s">
        <v>1032</v>
      </c>
      <c r="J96" s="441" t="s">
        <v>1033</v>
      </c>
      <c r="K96" s="442" t="s">
        <v>859</v>
      </c>
      <c r="L96" s="431" t="s">
        <v>848</v>
      </c>
      <c r="M96" s="432">
        <v>155100</v>
      </c>
      <c r="N96" s="433">
        <v>155100</v>
      </c>
      <c r="O96" s="434">
        <v>43969</v>
      </c>
      <c r="P96" s="435">
        <v>0</v>
      </c>
      <c r="Q96" s="436">
        <v>0</v>
      </c>
      <c r="R96" s="437">
        <v>0</v>
      </c>
      <c r="S96" s="437">
        <v>0</v>
      </c>
      <c r="T96" s="437">
        <f t="shared" si="1"/>
        <v>155100</v>
      </c>
      <c r="U96" s="438"/>
    </row>
    <row r="97" spans="1:21" ht="195" x14ac:dyDescent="0.25">
      <c r="A97" s="424">
        <v>60.499999999999972</v>
      </c>
      <c r="B97" s="440">
        <v>60.499999999999972</v>
      </c>
      <c r="C97" s="426"/>
      <c r="D97" s="426"/>
      <c r="E97" s="426"/>
      <c r="F97" s="426"/>
      <c r="G97" s="427"/>
      <c r="H97" s="426"/>
      <c r="I97" s="428" t="s">
        <v>1034</v>
      </c>
      <c r="J97" s="441" t="s">
        <v>1035</v>
      </c>
      <c r="K97" s="442" t="s">
        <v>859</v>
      </c>
      <c r="L97" s="431" t="s">
        <v>848</v>
      </c>
      <c r="M97" s="432">
        <v>155100</v>
      </c>
      <c r="N97" s="433">
        <v>155100</v>
      </c>
      <c r="O97" s="434">
        <v>43969</v>
      </c>
      <c r="P97" s="435">
        <v>0</v>
      </c>
      <c r="Q97" s="436">
        <v>0</v>
      </c>
      <c r="R97" s="437">
        <v>0</v>
      </c>
      <c r="S97" s="437">
        <v>0</v>
      </c>
      <c r="T97" s="437">
        <f t="shared" si="1"/>
        <v>155100</v>
      </c>
      <c r="U97" s="438"/>
    </row>
    <row r="98" spans="1:21" ht="180" x14ac:dyDescent="0.25">
      <c r="A98" s="424">
        <v>60.549999999999969</v>
      </c>
      <c r="B98" s="440">
        <v>60.549999999999969</v>
      </c>
      <c r="C98" s="426"/>
      <c r="D98" s="426"/>
      <c r="E98" s="426"/>
      <c r="F98" s="426"/>
      <c r="G98" s="427"/>
      <c r="H98" s="426"/>
      <c r="I98" s="428" t="s">
        <v>1036</v>
      </c>
      <c r="J98" s="441" t="s">
        <v>1037</v>
      </c>
      <c r="K98" s="442" t="s">
        <v>859</v>
      </c>
      <c r="L98" s="431" t="s">
        <v>848</v>
      </c>
      <c r="M98" s="432">
        <v>155100</v>
      </c>
      <c r="N98" s="433">
        <v>155100</v>
      </c>
      <c r="O98" s="434">
        <v>43969</v>
      </c>
      <c r="P98" s="435">
        <v>0</v>
      </c>
      <c r="Q98" s="436">
        <v>0</v>
      </c>
      <c r="R98" s="437">
        <v>0</v>
      </c>
      <c r="S98" s="437">
        <v>0</v>
      </c>
      <c r="T98" s="437">
        <f t="shared" si="1"/>
        <v>155100</v>
      </c>
      <c r="U98" s="438"/>
    </row>
    <row r="99" spans="1:21" ht="180" x14ac:dyDescent="0.25">
      <c r="A99" s="424">
        <v>60.599999999999966</v>
      </c>
      <c r="B99" s="440">
        <v>60.599999999999966</v>
      </c>
      <c r="C99" s="426"/>
      <c r="D99" s="426"/>
      <c r="E99" s="426"/>
      <c r="F99" s="426"/>
      <c r="G99" s="427"/>
      <c r="H99" s="426"/>
      <c r="I99" s="428" t="s">
        <v>1038</v>
      </c>
      <c r="J99" s="441" t="s">
        <v>1039</v>
      </c>
      <c r="K99" s="442" t="s">
        <v>859</v>
      </c>
      <c r="L99" s="431" t="s">
        <v>848</v>
      </c>
      <c r="M99" s="432">
        <v>155100</v>
      </c>
      <c r="N99" s="433">
        <v>155100</v>
      </c>
      <c r="O99" s="434">
        <v>43941</v>
      </c>
      <c r="P99" s="435">
        <v>0</v>
      </c>
      <c r="Q99" s="436">
        <v>0</v>
      </c>
      <c r="R99" s="437">
        <v>0</v>
      </c>
      <c r="S99" s="437">
        <v>0</v>
      </c>
      <c r="T99" s="437">
        <f t="shared" si="1"/>
        <v>155100</v>
      </c>
      <c r="U99" s="438"/>
    </row>
    <row r="100" spans="1:21" ht="90" x14ac:dyDescent="0.25">
      <c r="A100" s="424">
        <v>65</v>
      </c>
      <c r="B100" s="440">
        <v>65</v>
      </c>
      <c r="C100" s="426"/>
      <c r="D100" s="426"/>
      <c r="E100" s="426"/>
      <c r="F100" s="426"/>
      <c r="G100" s="427"/>
      <c r="H100" s="426"/>
      <c r="I100" s="428" t="s">
        <v>1040</v>
      </c>
      <c r="J100" s="441" t="s">
        <v>1041</v>
      </c>
      <c r="K100" s="442" t="s">
        <v>905</v>
      </c>
      <c r="L100" s="431" t="s">
        <v>848</v>
      </c>
      <c r="M100" s="432">
        <v>240000</v>
      </c>
      <c r="N100" s="433">
        <v>240000</v>
      </c>
      <c r="O100" s="434">
        <v>43646</v>
      </c>
      <c r="P100" s="435">
        <v>0</v>
      </c>
      <c r="Q100" s="436">
        <v>0</v>
      </c>
      <c r="R100" s="437">
        <v>0</v>
      </c>
      <c r="S100" s="437">
        <v>0</v>
      </c>
      <c r="T100" s="437">
        <f t="shared" si="1"/>
        <v>240000</v>
      </c>
      <c r="U100" s="438"/>
    </row>
    <row r="101" spans="1:21" ht="120" x14ac:dyDescent="0.25">
      <c r="A101" s="424">
        <v>69</v>
      </c>
      <c r="B101" s="440">
        <v>69</v>
      </c>
      <c r="C101" s="426"/>
      <c r="D101" s="426"/>
      <c r="E101" s="426"/>
      <c r="F101" s="426"/>
      <c r="G101" s="427"/>
      <c r="H101" s="426"/>
      <c r="I101" s="428" t="s">
        <v>1042</v>
      </c>
      <c r="J101" s="441" t="s">
        <v>1043</v>
      </c>
      <c r="K101" s="442" t="s">
        <v>905</v>
      </c>
      <c r="L101" s="431" t="s">
        <v>848</v>
      </c>
      <c r="M101" s="432">
        <v>420000</v>
      </c>
      <c r="N101" s="433">
        <v>420000</v>
      </c>
      <c r="O101" s="434">
        <v>43590</v>
      </c>
      <c r="P101" s="435">
        <v>0</v>
      </c>
      <c r="Q101" s="436">
        <v>0</v>
      </c>
      <c r="R101" s="437">
        <v>0</v>
      </c>
      <c r="S101" s="437">
        <v>0</v>
      </c>
      <c r="T101" s="437">
        <f t="shared" si="1"/>
        <v>420000</v>
      </c>
      <c r="U101" s="438"/>
    </row>
    <row r="102" spans="1:21" ht="105" x14ac:dyDescent="0.25">
      <c r="A102" s="424">
        <v>76</v>
      </c>
      <c r="B102" s="440">
        <v>76</v>
      </c>
      <c r="C102" s="426"/>
      <c r="D102" s="426"/>
      <c r="E102" s="426"/>
      <c r="F102" s="426"/>
      <c r="G102" s="427"/>
      <c r="H102" s="426"/>
      <c r="I102" s="428" t="s">
        <v>1044</v>
      </c>
      <c r="J102" s="441" t="s">
        <v>1045</v>
      </c>
      <c r="K102" s="442" t="s">
        <v>847</v>
      </c>
      <c r="L102" s="431" t="s">
        <v>848</v>
      </c>
      <c r="M102" s="432">
        <v>2640000</v>
      </c>
      <c r="N102" s="433">
        <v>2640000</v>
      </c>
      <c r="O102" s="434">
        <v>43709</v>
      </c>
      <c r="P102" s="435">
        <v>0</v>
      </c>
      <c r="Q102" s="436">
        <v>0</v>
      </c>
      <c r="R102" s="437">
        <v>0</v>
      </c>
      <c r="S102" s="437">
        <v>0</v>
      </c>
      <c r="T102" s="437">
        <f t="shared" si="1"/>
        <v>2640000</v>
      </c>
      <c r="U102" s="438"/>
    </row>
    <row r="103" spans="1:21" ht="150" x14ac:dyDescent="0.25">
      <c r="A103" s="424">
        <v>79</v>
      </c>
      <c r="B103" s="440">
        <v>79</v>
      </c>
      <c r="C103" s="426"/>
      <c r="D103" s="426"/>
      <c r="E103" s="426"/>
      <c r="F103" s="426"/>
      <c r="G103" s="427"/>
      <c r="H103" s="426"/>
      <c r="I103" s="428" t="s">
        <v>1046</v>
      </c>
      <c r="J103" s="441" t="s">
        <v>1047</v>
      </c>
      <c r="K103" s="442" t="s">
        <v>1048</v>
      </c>
      <c r="L103" s="431" t="s">
        <v>848</v>
      </c>
      <c r="M103" s="432">
        <v>360000</v>
      </c>
      <c r="N103" s="433">
        <v>360000</v>
      </c>
      <c r="O103" s="434">
        <v>43646</v>
      </c>
      <c r="P103" s="435">
        <v>0</v>
      </c>
      <c r="Q103" s="436">
        <v>0</v>
      </c>
      <c r="R103" s="437">
        <v>0</v>
      </c>
      <c r="S103" s="437">
        <v>0</v>
      </c>
      <c r="T103" s="437">
        <f t="shared" si="1"/>
        <v>360000</v>
      </c>
      <c r="U103" s="438"/>
    </row>
    <row r="104" spans="1:21" ht="195" x14ac:dyDescent="0.25">
      <c r="A104" s="424">
        <v>80</v>
      </c>
      <c r="B104" s="440">
        <v>80</v>
      </c>
      <c r="C104" s="426"/>
      <c r="D104" s="426"/>
      <c r="E104" s="426"/>
      <c r="F104" s="426"/>
      <c r="G104" s="427"/>
      <c r="H104" s="426"/>
      <c r="I104" s="428" t="s">
        <v>1049</v>
      </c>
      <c r="J104" s="441" t="s">
        <v>1050</v>
      </c>
      <c r="K104" s="442" t="s">
        <v>859</v>
      </c>
      <c r="L104" s="431" t="s">
        <v>848</v>
      </c>
      <c r="M104" s="432">
        <v>100800</v>
      </c>
      <c r="N104" s="433">
        <v>100800</v>
      </c>
      <c r="O104" s="434">
        <v>43873</v>
      </c>
      <c r="P104" s="435">
        <v>0</v>
      </c>
      <c r="Q104" s="436">
        <v>0</v>
      </c>
      <c r="R104" s="437">
        <v>0</v>
      </c>
      <c r="S104" s="437">
        <v>0</v>
      </c>
      <c r="T104" s="437">
        <f t="shared" si="1"/>
        <v>100800</v>
      </c>
      <c r="U104" s="438"/>
    </row>
    <row r="105" spans="1:21" ht="180" x14ac:dyDescent="0.25">
      <c r="A105" s="424">
        <v>80.099999999999994</v>
      </c>
      <c r="B105" s="440">
        <v>80.099999999999994</v>
      </c>
      <c r="C105" s="426"/>
      <c r="D105" s="426"/>
      <c r="E105" s="426"/>
      <c r="F105" s="426"/>
      <c r="G105" s="427"/>
      <c r="H105" s="426"/>
      <c r="I105" s="428" t="s">
        <v>1051</v>
      </c>
      <c r="J105" s="441" t="s">
        <v>1052</v>
      </c>
      <c r="K105" s="442" t="s">
        <v>859</v>
      </c>
      <c r="L105" s="431" t="s">
        <v>848</v>
      </c>
      <c r="M105" s="432">
        <v>100800</v>
      </c>
      <c r="N105" s="433">
        <v>100800</v>
      </c>
      <c r="O105" s="434">
        <v>43873</v>
      </c>
      <c r="P105" s="435">
        <v>0</v>
      </c>
      <c r="Q105" s="436">
        <v>0</v>
      </c>
      <c r="R105" s="437">
        <v>0</v>
      </c>
      <c r="S105" s="437">
        <v>0</v>
      </c>
      <c r="T105" s="437">
        <f t="shared" si="1"/>
        <v>100800</v>
      </c>
      <c r="U105" s="438"/>
    </row>
    <row r="106" spans="1:21" ht="210" x14ac:dyDescent="0.25">
      <c r="A106" s="424">
        <v>80.199999999999989</v>
      </c>
      <c r="B106" s="440">
        <v>80.199999999999989</v>
      </c>
      <c r="C106" s="426"/>
      <c r="D106" s="426"/>
      <c r="E106" s="426"/>
      <c r="F106" s="426"/>
      <c r="G106" s="427"/>
      <c r="H106" s="426"/>
      <c r="I106" s="428" t="s">
        <v>1053</v>
      </c>
      <c r="J106" s="441" t="s">
        <v>1054</v>
      </c>
      <c r="K106" s="442" t="s">
        <v>859</v>
      </c>
      <c r="L106" s="431" t="s">
        <v>848</v>
      </c>
      <c r="M106" s="432">
        <v>100800</v>
      </c>
      <c r="N106" s="433">
        <v>100800</v>
      </c>
      <c r="O106" s="434">
        <v>43873</v>
      </c>
      <c r="P106" s="435">
        <v>0</v>
      </c>
      <c r="Q106" s="436">
        <v>0</v>
      </c>
      <c r="R106" s="437">
        <v>0</v>
      </c>
      <c r="S106" s="437">
        <v>0</v>
      </c>
      <c r="T106" s="437">
        <f t="shared" si="1"/>
        <v>100800</v>
      </c>
      <c r="U106" s="438"/>
    </row>
    <row r="107" spans="1:21" ht="195" x14ac:dyDescent="0.25">
      <c r="A107" s="424">
        <v>80.299999999999983</v>
      </c>
      <c r="B107" s="440">
        <v>80.299999999999983</v>
      </c>
      <c r="C107" s="426"/>
      <c r="D107" s="426"/>
      <c r="E107" s="426"/>
      <c r="F107" s="426"/>
      <c r="G107" s="427"/>
      <c r="H107" s="426"/>
      <c r="I107" s="428" t="s">
        <v>1055</v>
      </c>
      <c r="J107" s="441" t="s">
        <v>1056</v>
      </c>
      <c r="K107" s="442" t="s">
        <v>859</v>
      </c>
      <c r="L107" s="431" t="s">
        <v>848</v>
      </c>
      <c r="M107" s="432">
        <v>100800</v>
      </c>
      <c r="N107" s="433">
        <v>100800</v>
      </c>
      <c r="O107" s="434">
        <v>43873</v>
      </c>
      <c r="P107" s="435">
        <v>0</v>
      </c>
      <c r="Q107" s="436">
        <v>0</v>
      </c>
      <c r="R107" s="437">
        <v>0</v>
      </c>
      <c r="S107" s="437">
        <v>0</v>
      </c>
      <c r="T107" s="437">
        <f t="shared" si="1"/>
        <v>100800</v>
      </c>
      <c r="U107" s="438"/>
    </row>
    <row r="108" spans="1:21" ht="120" x14ac:dyDescent="0.25">
      <c r="A108" s="424">
        <v>82</v>
      </c>
      <c r="B108" s="440">
        <v>82</v>
      </c>
      <c r="C108" s="426"/>
      <c r="D108" s="426"/>
      <c r="E108" s="426"/>
      <c r="F108" s="426"/>
      <c r="G108" s="427"/>
      <c r="H108" s="426"/>
      <c r="I108" s="428" t="s">
        <v>1057</v>
      </c>
      <c r="J108" s="441" t="s">
        <v>1058</v>
      </c>
      <c r="K108" s="442" t="s">
        <v>905</v>
      </c>
      <c r="L108" s="431" t="s">
        <v>848</v>
      </c>
      <c r="M108" s="432">
        <v>420000</v>
      </c>
      <c r="N108" s="433">
        <v>420000</v>
      </c>
      <c r="O108" s="434">
        <v>43555</v>
      </c>
      <c r="P108" s="435">
        <v>0</v>
      </c>
      <c r="Q108" s="436">
        <v>0</v>
      </c>
      <c r="R108" s="437">
        <v>0</v>
      </c>
      <c r="S108" s="437">
        <v>0</v>
      </c>
      <c r="T108" s="437">
        <f t="shared" si="1"/>
        <v>420000</v>
      </c>
      <c r="U108" s="438"/>
    </row>
    <row r="109" spans="1:21" ht="195" x14ac:dyDescent="0.25">
      <c r="A109" s="424">
        <v>84</v>
      </c>
      <c r="B109" s="440">
        <v>84</v>
      </c>
      <c r="C109" s="426"/>
      <c r="D109" s="426"/>
      <c r="E109" s="426"/>
      <c r="F109" s="426"/>
      <c r="G109" s="427"/>
      <c r="H109" s="426"/>
      <c r="I109" s="428" t="s">
        <v>1059</v>
      </c>
      <c r="J109" s="441" t="s">
        <v>1060</v>
      </c>
      <c r="K109" s="442" t="s">
        <v>859</v>
      </c>
      <c r="L109" s="431" t="s">
        <v>848</v>
      </c>
      <c r="M109" s="432">
        <v>112000</v>
      </c>
      <c r="N109" s="433">
        <v>112000</v>
      </c>
      <c r="O109" s="434">
        <v>43741</v>
      </c>
      <c r="P109" s="435">
        <v>0</v>
      </c>
      <c r="Q109" s="436">
        <v>0</v>
      </c>
      <c r="R109" s="437">
        <v>0</v>
      </c>
      <c r="S109" s="437">
        <v>0</v>
      </c>
      <c r="T109" s="437">
        <f t="shared" si="1"/>
        <v>112000</v>
      </c>
      <c r="U109" s="438"/>
    </row>
    <row r="110" spans="1:21" ht="180" x14ac:dyDescent="0.25">
      <c r="A110" s="424">
        <v>84.1</v>
      </c>
      <c r="B110" s="440">
        <v>84.1</v>
      </c>
      <c r="C110" s="426"/>
      <c r="D110" s="426"/>
      <c r="E110" s="426"/>
      <c r="F110" s="426"/>
      <c r="G110" s="427"/>
      <c r="H110" s="426"/>
      <c r="I110" s="428" t="s">
        <v>1061</v>
      </c>
      <c r="J110" s="441" t="s">
        <v>1062</v>
      </c>
      <c r="K110" s="442" t="s">
        <v>859</v>
      </c>
      <c r="L110" s="431" t="s">
        <v>848</v>
      </c>
      <c r="M110" s="432">
        <v>112000</v>
      </c>
      <c r="N110" s="433">
        <v>112000</v>
      </c>
      <c r="O110" s="434">
        <v>43741</v>
      </c>
      <c r="P110" s="435">
        <v>0</v>
      </c>
      <c r="Q110" s="436">
        <v>0</v>
      </c>
      <c r="R110" s="437">
        <v>0</v>
      </c>
      <c r="S110" s="437">
        <v>0</v>
      </c>
      <c r="T110" s="437">
        <f t="shared" si="1"/>
        <v>112000</v>
      </c>
      <c r="U110" s="438"/>
    </row>
    <row r="111" spans="1:21" ht="180" x14ac:dyDescent="0.25">
      <c r="A111" s="424">
        <v>84.199999999999989</v>
      </c>
      <c r="B111" s="440">
        <v>84.199999999999989</v>
      </c>
      <c r="C111" s="426"/>
      <c r="D111" s="426"/>
      <c r="E111" s="426"/>
      <c r="F111" s="426"/>
      <c r="G111" s="427"/>
      <c r="H111" s="426"/>
      <c r="I111" s="428" t="s">
        <v>1063</v>
      </c>
      <c r="J111" s="441" t="s">
        <v>1064</v>
      </c>
      <c r="K111" s="442" t="s">
        <v>859</v>
      </c>
      <c r="L111" s="431" t="s">
        <v>848</v>
      </c>
      <c r="M111" s="432">
        <v>112000</v>
      </c>
      <c r="N111" s="433">
        <v>112000</v>
      </c>
      <c r="O111" s="434">
        <v>43768</v>
      </c>
      <c r="P111" s="435">
        <v>0</v>
      </c>
      <c r="Q111" s="436">
        <v>0</v>
      </c>
      <c r="R111" s="437">
        <v>0</v>
      </c>
      <c r="S111" s="437">
        <v>0</v>
      </c>
      <c r="T111" s="437">
        <f t="shared" si="1"/>
        <v>112000</v>
      </c>
      <c r="U111" s="438"/>
    </row>
    <row r="112" spans="1:21" ht="180" x14ac:dyDescent="0.25">
      <c r="A112" s="424">
        <v>84.299999999999983</v>
      </c>
      <c r="B112" s="440">
        <v>84.299999999999983</v>
      </c>
      <c r="C112" s="426"/>
      <c r="D112" s="426"/>
      <c r="E112" s="426"/>
      <c r="F112" s="426"/>
      <c r="G112" s="427"/>
      <c r="H112" s="426"/>
      <c r="I112" s="428" t="s">
        <v>1065</v>
      </c>
      <c r="J112" s="441" t="s">
        <v>1066</v>
      </c>
      <c r="K112" s="442" t="s">
        <v>859</v>
      </c>
      <c r="L112" s="431" t="s">
        <v>848</v>
      </c>
      <c r="M112" s="432">
        <v>112000</v>
      </c>
      <c r="N112" s="433">
        <v>112000</v>
      </c>
      <c r="O112" s="434">
        <v>43768</v>
      </c>
      <c r="P112" s="435">
        <v>0</v>
      </c>
      <c r="Q112" s="436">
        <v>0</v>
      </c>
      <c r="R112" s="437">
        <v>0</v>
      </c>
      <c r="S112" s="437">
        <v>0</v>
      </c>
      <c r="T112" s="437">
        <f t="shared" si="1"/>
        <v>112000</v>
      </c>
      <c r="U112" s="438"/>
    </row>
    <row r="113" spans="1:21" ht="75" x14ac:dyDescent="0.25">
      <c r="A113" s="424">
        <v>92</v>
      </c>
      <c r="B113" s="440">
        <v>92</v>
      </c>
      <c r="C113" s="426"/>
      <c r="D113" s="426"/>
      <c r="E113" s="426"/>
      <c r="F113" s="426"/>
      <c r="G113" s="427"/>
      <c r="H113" s="426"/>
      <c r="I113" s="428" t="s">
        <v>1067</v>
      </c>
      <c r="J113" s="441" t="s">
        <v>1068</v>
      </c>
      <c r="K113" s="442" t="s">
        <v>847</v>
      </c>
      <c r="L113" s="431" t="s">
        <v>848</v>
      </c>
      <c r="M113" s="432">
        <v>1800000</v>
      </c>
      <c r="N113" s="433">
        <v>1800000</v>
      </c>
      <c r="O113" s="434">
        <v>43709</v>
      </c>
      <c r="P113" s="435">
        <v>0</v>
      </c>
      <c r="Q113" s="436">
        <v>0</v>
      </c>
      <c r="R113" s="437">
        <v>0</v>
      </c>
      <c r="S113" s="437">
        <v>0</v>
      </c>
      <c r="T113" s="437">
        <f t="shared" si="1"/>
        <v>1800000</v>
      </c>
      <c r="U113" s="438"/>
    </row>
    <row r="114" spans="1:21" ht="90" x14ac:dyDescent="0.25">
      <c r="A114" s="424">
        <v>100</v>
      </c>
      <c r="B114" s="440">
        <v>100</v>
      </c>
      <c r="C114" s="426"/>
      <c r="D114" s="426"/>
      <c r="E114" s="426"/>
      <c r="F114" s="426"/>
      <c r="G114" s="427"/>
      <c r="H114" s="426"/>
      <c r="I114" s="428" t="s">
        <v>1069</v>
      </c>
      <c r="J114" s="441" t="s">
        <v>1070</v>
      </c>
      <c r="K114" s="442" t="s">
        <v>847</v>
      </c>
      <c r="L114" s="431" t="s">
        <v>848</v>
      </c>
      <c r="M114" s="432">
        <v>1680000</v>
      </c>
      <c r="N114" s="433">
        <v>1680000</v>
      </c>
      <c r="O114" s="434">
        <v>43709</v>
      </c>
      <c r="P114" s="435">
        <v>0</v>
      </c>
      <c r="Q114" s="436">
        <v>0</v>
      </c>
      <c r="R114" s="437">
        <v>0</v>
      </c>
      <c r="S114" s="437">
        <v>0</v>
      </c>
      <c r="T114" s="437">
        <f t="shared" si="1"/>
        <v>1680000</v>
      </c>
      <c r="U114" s="438"/>
    </row>
    <row r="115" spans="1:21" ht="75" x14ac:dyDescent="0.25">
      <c r="A115" s="424">
        <v>102</v>
      </c>
      <c r="B115" s="440">
        <v>102</v>
      </c>
      <c r="C115" s="426"/>
      <c r="D115" s="426"/>
      <c r="E115" s="426"/>
      <c r="F115" s="426"/>
      <c r="G115" s="427"/>
      <c r="H115" s="426"/>
      <c r="I115" s="428" t="s">
        <v>1071</v>
      </c>
      <c r="J115" s="441" t="s">
        <v>1068</v>
      </c>
      <c r="K115" s="442" t="s">
        <v>847</v>
      </c>
      <c r="L115" s="431" t="s">
        <v>848</v>
      </c>
      <c r="M115" s="432">
        <v>270000</v>
      </c>
      <c r="N115" s="433">
        <v>270000</v>
      </c>
      <c r="O115" s="434">
        <v>43570</v>
      </c>
      <c r="P115" s="435">
        <v>0</v>
      </c>
      <c r="Q115" s="436">
        <v>0</v>
      </c>
      <c r="R115" s="437">
        <v>0</v>
      </c>
      <c r="S115" s="437">
        <v>0</v>
      </c>
      <c r="T115" s="437">
        <f t="shared" si="1"/>
        <v>270000</v>
      </c>
      <c r="U115" s="438"/>
    </row>
    <row r="116" spans="1:21" ht="195" x14ac:dyDescent="0.25">
      <c r="A116" s="424">
        <v>103</v>
      </c>
      <c r="B116" s="440">
        <v>103</v>
      </c>
      <c r="C116" s="426"/>
      <c r="D116" s="426"/>
      <c r="E116" s="426"/>
      <c r="F116" s="426"/>
      <c r="G116" s="427"/>
      <c r="H116" s="426"/>
      <c r="I116" s="428" t="s">
        <v>1072</v>
      </c>
      <c r="J116" s="441" t="s">
        <v>1073</v>
      </c>
      <c r="K116" s="442" t="s">
        <v>859</v>
      </c>
      <c r="L116" s="431" t="s">
        <v>848</v>
      </c>
      <c r="M116" s="432">
        <v>172800</v>
      </c>
      <c r="N116" s="433">
        <v>172800</v>
      </c>
      <c r="O116" s="434">
        <v>43873</v>
      </c>
      <c r="P116" s="435">
        <v>0</v>
      </c>
      <c r="Q116" s="436">
        <v>0</v>
      </c>
      <c r="R116" s="437">
        <v>0</v>
      </c>
      <c r="S116" s="437">
        <v>0</v>
      </c>
      <c r="T116" s="437">
        <f t="shared" si="1"/>
        <v>172800</v>
      </c>
      <c r="U116" s="438"/>
    </row>
    <row r="117" spans="1:21" ht="195" x14ac:dyDescent="0.25">
      <c r="A117" s="424">
        <v>103.1</v>
      </c>
      <c r="B117" s="440">
        <v>103.1</v>
      </c>
      <c r="C117" s="426"/>
      <c r="D117" s="426"/>
      <c r="E117" s="426"/>
      <c r="F117" s="426"/>
      <c r="G117" s="427"/>
      <c r="H117" s="426"/>
      <c r="I117" s="428" t="s">
        <v>1074</v>
      </c>
      <c r="J117" s="441" t="s">
        <v>1075</v>
      </c>
      <c r="K117" s="442" t="s">
        <v>859</v>
      </c>
      <c r="L117" s="431" t="s">
        <v>848</v>
      </c>
      <c r="M117" s="432">
        <v>172800</v>
      </c>
      <c r="N117" s="433">
        <v>172800</v>
      </c>
      <c r="O117" s="434">
        <v>43873</v>
      </c>
      <c r="P117" s="435">
        <v>0</v>
      </c>
      <c r="Q117" s="436">
        <v>0</v>
      </c>
      <c r="R117" s="437">
        <v>0</v>
      </c>
      <c r="S117" s="437">
        <v>0</v>
      </c>
      <c r="T117" s="437">
        <f t="shared" si="1"/>
        <v>172800</v>
      </c>
      <c r="U117" s="438"/>
    </row>
    <row r="118" spans="1:21" ht="195" x14ac:dyDescent="0.25">
      <c r="A118" s="424">
        <v>103.19999999999999</v>
      </c>
      <c r="B118" s="440">
        <v>103.19999999999999</v>
      </c>
      <c r="C118" s="426"/>
      <c r="D118" s="426"/>
      <c r="E118" s="426"/>
      <c r="F118" s="426"/>
      <c r="G118" s="427"/>
      <c r="H118" s="426"/>
      <c r="I118" s="428" t="s">
        <v>1076</v>
      </c>
      <c r="J118" s="441" t="s">
        <v>1077</v>
      </c>
      <c r="K118" s="442" t="s">
        <v>859</v>
      </c>
      <c r="L118" s="431" t="s">
        <v>848</v>
      </c>
      <c r="M118" s="432">
        <v>172800</v>
      </c>
      <c r="N118" s="433">
        <v>172800</v>
      </c>
      <c r="O118" s="434">
        <v>43873</v>
      </c>
      <c r="P118" s="435">
        <v>0</v>
      </c>
      <c r="Q118" s="436">
        <v>0</v>
      </c>
      <c r="R118" s="437">
        <v>0</v>
      </c>
      <c r="S118" s="437">
        <v>0</v>
      </c>
      <c r="T118" s="437">
        <f t="shared" si="1"/>
        <v>172800</v>
      </c>
      <c r="U118" s="438"/>
    </row>
    <row r="119" spans="1:21" ht="180" x14ac:dyDescent="0.25">
      <c r="A119" s="424">
        <v>103.29999999999998</v>
      </c>
      <c r="B119" s="440">
        <v>103.29999999999998</v>
      </c>
      <c r="C119" s="426"/>
      <c r="D119" s="426"/>
      <c r="E119" s="426"/>
      <c r="F119" s="426"/>
      <c r="G119" s="427"/>
      <c r="H119" s="426"/>
      <c r="I119" s="428" t="s">
        <v>1078</v>
      </c>
      <c r="J119" s="441" t="s">
        <v>1079</v>
      </c>
      <c r="K119" s="442" t="s">
        <v>859</v>
      </c>
      <c r="L119" s="431" t="s">
        <v>848</v>
      </c>
      <c r="M119" s="432">
        <v>172800</v>
      </c>
      <c r="N119" s="433">
        <v>172800</v>
      </c>
      <c r="O119" s="434">
        <v>43873</v>
      </c>
      <c r="P119" s="435">
        <v>0</v>
      </c>
      <c r="Q119" s="436">
        <v>0</v>
      </c>
      <c r="R119" s="437">
        <v>0</v>
      </c>
      <c r="S119" s="437">
        <v>0</v>
      </c>
      <c r="T119" s="437">
        <f t="shared" si="1"/>
        <v>172800</v>
      </c>
      <c r="U119" s="438"/>
    </row>
    <row r="120" spans="1:21" ht="195" x14ac:dyDescent="0.25">
      <c r="A120" s="424">
        <v>103.39999999999998</v>
      </c>
      <c r="B120" s="440">
        <v>103.39999999999998</v>
      </c>
      <c r="C120" s="426"/>
      <c r="D120" s="426"/>
      <c r="E120" s="426"/>
      <c r="F120" s="426"/>
      <c r="G120" s="427"/>
      <c r="H120" s="426"/>
      <c r="I120" s="428" t="s">
        <v>1080</v>
      </c>
      <c r="J120" s="441" t="s">
        <v>1081</v>
      </c>
      <c r="K120" s="442" t="s">
        <v>859</v>
      </c>
      <c r="L120" s="431" t="s">
        <v>848</v>
      </c>
      <c r="M120" s="432">
        <v>172800</v>
      </c>
      <c r="N120" s="433">
        <v>172800</v>
      </c>
      <c r="O120" s="434">
        <v>43873</v>
      </c>
      <c r="P120" s="435">
        <v>0</v>
      </c>
      <c r="Q120" s="436">
        <v>0</v>
      </c>
      <c r="R120" s="437">
        <v>0</v>
      </c>
      <c r="S120" s="437">
        <v>0</v>
      </c>
      <c r="T120" s="437">
        <f t="shared" si="1"/>
        <v>172800</v>
      </c>
      <c r="U120" s="438"/>
    </row>
    <row r="121" spans="1:21" ht="195" x14ac:dyDescent="0.25">
      <c r="A121" s="424">
        <v>103.49999999999997</v>
      </c>
      <c r="B121" s="440">
        <v>103.49999999999997</v>
      </c>
      <c r="C121" s="426"/>
      <c r="D121" s="426"/>
      <c r="E121" s="426"/>
      <c r="F121" s="426"/>
      <c r="G121" s="427"/>
      <c r="H121" s="426"/>
      <c r="I121" s="428" t="s">
        <v>1082</v>
      </c>
      <c r="J121" s="441" t="s">
        <v>1083</v>
      </c>
      <c r="K121" s="442" t="s">
        <v>859</v>
      </c>
      <c r="L121" s="431" t="s">
        <v>848</v>
      </c>
      <c r="M121" s="432">
        <v>172800</v>
      </c>
      <c r="N121" s="433">
        <v>172800</v>
      </c>
      <c r="O121" s="434">
        <v>43873</v>
      </c>
      <c r="P121" s="435">
        <v>0</v>
      </c>
      <c r="Q121" s="436">
        <v>0</v>
      </c>
      <c r="R121" s="437">
        <v>0</v>
      </c>
      <c r="S121" s="437">
        <v>0</v>
      </c>
      <c r="T121" s="437">
        <f t="shared" si="1"/>
        <v>172800</v>
      </c>
      <c r="U121" s="438"/>
    </row>
    <row r="122" spans="1:21" ht="180" x14ac:dyDescent="0.25">
      <c r="A122" s="424">
        <v>103.59999999999997</v>
      </c>
      <c r="B122" s="440">
        <v>103.59999999999997</v>
      </c>
      <c r="C122" s="426"/>
      <c r="D122" s="426"/>
      <c r="E122" s="426"/>
      <c r="F122" s="426"/>
      <c r="G122" s="427"/>
      <c r="H122" s="426"/>
      <c r="I122" s="428" t="s">
        <v>1084</v>
      </c>
      <c r="J122" s="441" t="s">
        <v>1085</v>
      </c>
      <c r="K122" s="442" t="s">
        <v>859</v>
      </c>
      <c r="L122" s="431" t="s">
        <v>848</v>
      </c>
      <c r="M122" s="432">
        <v>172800</v>
      </c>
      <c r="N122" s="433">
        <v>172800</v>
      </c>
      <c r="O122" s="434">
        <v>43873</v>
      </c>
      <c r="P122" s="435">
        <v>0</v>
      </c>
      <c r="Q122" s="436">
        <v>0</v>
      </c>
      <c r="R122" s="437">
        <v>0</v>
      </c>
      <c r="S122" s="437">
        <v>0</v>
      </c>
      <c r="T122" s="437">
        <f t="shared" si="1"/>
        <v>172800</v>
      </c>
      <c r="U122" s="438"/>
    </row>
    <row r="123" spans="1:21" ht="105" x14ac:dyDescent="0.25">
      <c r="A123" s="424">
        <v>106</v>
      </c>
      <c r="B123" s="440">
        <v>106</v>
      </c>
      <c r="C123" s="426"/>
      <c r="D123" s="426"/>
      <c r="E123" s="426"/>
      <c r="F123" s="426"/>
      <c r="G123" s="427"/>
      <c r="H123" s="426"/>
      <c r="I123" s="428" t="s">
        <v>1086</v>
      </c>
      <c r="J123" s="441" t="s">
        <v>1087</v>
      </c>
      <c r="K123" s="442" t="s">
        <v>905</v>
      </c>
      <c r="L123" s="431" t="s">
        <v>848</v>
      </c>
      <c r="M123" s="432">
        <v>420000</v>
      </c>
      <c r="N123" s="433">
        <v>420000</v>
      </c>
      <c r="O123" s="434">
        <v>43590</v>
      </c>
      <c r="P123" s="435">
        <v>0</v>
      </c>
      <c r="Q123" s="436">
        <v>0</v>
      </c>
      <c r="R123" s="437">
        <v>0</v>
      </c>
      <c r="S123" s="437">
        <v>0</v>
      </c>
      <c r="T123" s="437">
        <f t="shared" si="1"/>
        <v>420000</v>
      </c>
      <c r="U123" s="438"/>
    </row>
    <row r="124" spans="1:21" ht="195" x14ac:dyDescent="0.25">
      <c r="A124" s="424">
        <v>107</v>
      </c>
      <c r="B124" s="440">
        <v>107</v>
      </c>
      <c r="C124" s="426"/>
      <c r="D124" s="426"/>
      <c r="E124" s="426"/>
      <c r="F124" s="426"/>
      <c r="G124" s="427"/>
      <c r="H124" s="426"/>
      <c r="I124" s="428" t="s">
        <v>1088</v>
      </c>
      <c r="J124" s="441" t="s">
        <v>1089</v>
      </c>
      <c r="K124" s="442" t="s">
        <v>859</v>
      </c>
      <c r="L124" s="431" t="s">
        <v>848</v>
      </c>
      <c r="M124" s="432">
        <v>120000</v>
      </c>
      <c r="N124" s="433">
        <v>120000</v>
      </c>
      <c r="O124" s="434">
        <v>43741</v>
      </c>
      <c r="P124" s="435">
        <v>0</v>
      </c>
      <c r="Q124" s="436">
        <v>0</v>
      </c>
      <c r="R124" s="437">
        <v>0</v>
      </c>
      <c r="S124" s="437">
        <v>0</v>
      </c>
      <c r="T124" s="437">
        <f t="shared" si="1"/>
        <v>120000</v>
      </c>
      <c r="U124" s="438"/>
    </row>
    <row r="125" spans="1:21" ht="180" x14ac:dyDescent="0.25">
      <c r="A125" s="424">
        <v>107.05</v>
      </c>
      <c r="B125" s="440">
        <v>107.05</v>
      </c>
      <c r="C125" s="426"/>
      <c r="D125" s="426"/>
      <c r="E125" s="426"/>
      <c r="F125" s="426"/>
      <c r="G125" s="427"/>
      <c r="H125" s="426"/>
      <c r="I125" s="428" t="s">
        <v>1090</v>
      </c>
      <c r="J125" s="441" t="s">
        <v>1091</v>
      </c>
      <c r="K125" s="442" t="s">
        <v>859</v>
      </c>
      <c r="L125" s="431" t="s">
        <v>848</v>
      </c>
      <c r="M125" s="432">
        <v>120000</v>
      </c>
      <c r="N125" s="433">
        <v>120000</v>
      </c>
      <c r="O125" s="434">
        <v>43768</v>
      </c>
      <c r="P125" s="435">
        <v>0</v>
      </c>
      <c r="Q125" s="436">
        <v>0</v>
      </c>
      <c r="R125" s="437">
        <v>0</v>
      </c>
      <c r="S125" s="437">
        <v>0</v>
      </c>
      <c r="T125" s="437">
        <f t="shared" si="1"/>
        <v>120000</v>
      </c>
      <c r="U125" s="438"/>
    </row>
    <row r="126" spans="1:21" ht="195" x14ac:dyDescent="0.25">
      <c r="A126" s="424">
        <v>107.1</v>
      </c>
      <c r="B126" s="440">
        <v>107.1</v>
      </c>
      <c r="C126" s="426"/>
      <c r="D126" s="426"/>
      <c r="E126" s="426"/>
      <c r="F126" s="426"/>
      <c r="G126" s="427"/>
      <c r="H126" s="426"/>
      <c r="I126" s="428" t="s">
        <v>1092</v>
      </c>
      <c r="J126" s="441" t="s">
        <v>1093</v>
      </c>
      <c r="K126" s="442" t="s">
        <v>859</v>
      </c>
      <c r="L126" s="431" t="s">
        <v>848</v>
      </c>
      <c r="M126" s="432">
        <v>120000</v>
      </c>
      <c r="N126" s="433">
        <v>120000</v>
      </c>
      <c r="O126" s="434">
        <v>43768</v>
      </c>
      <c r="P126" s="435">
        <v>0</v>
      </c>
      <c r="Q126" s="436">
        <v>0</v>
      </c>
      <c r="R126" s="437">
        <v>0</v>
      </c>
      <c r="S126" s="437">
        <v>0</v>
      </c>
      <c r="T126" s="437">
        <f t="shared" si="1"/>
        <v>120000</v>
      </c>
      <c r="U126" s="438"/>
    </row>
    <row r="127" spans="1:21" ht="195" x14ac:dyDescent="0.25">
      <c r="A127" s="424">
        <v>107.14999999999999</v>
      </c>
      <c r="B127" s="440">
        <v>107.14999999999999</v>
      </c>
      <c r="C127" s="426"/>
      <c r="D127" s="426"/>
      <c r="E127" s="426"/>
      <c r="F127" s="426"/>
      <c r="G127" s="427"/>
      <c r="H127" s="426"/>
      <c r="I127" s="428" t="s">
        <v>1094</v>
      </c>
      <c r="J127" s="441" t="s">
        <v>1095</v>
      </c>
      <c r="K127" s="442" t="s">
        <v>859</v>
      </c>
      <c r="L127" s="431" t="s">
        <v>848</v>
      </c>
      <c r="M127" s="432">
        <v>120000</v>
      </c>
      <c r="N127" s="433">
        <v>120000</v>
      </c>
      <c r="O127" s="434">
        <v>43741</v>
      </c>
      <c r="P127" s="435">
        <v>0</v>
      </c>
      <c r="Q127" s="436">
        <v>0</v>
      </c>
      <c r="R127" s="437">
        <v>0</v>
      </c>
      <c r="S127" s="437">
        <v>0</v>
      </c>
      <c r="T127" s="437">
        <f t="shared" si="1"/>
        <v>120000</v>
      </c>
      <c r="U127" s="438"/>
    </row>
    <row r="128" spans="1:21" ht="180" x14ac:dyDescent="0.25">
      <c r="A128" s="424">
        <v>107.19999999999999</v>
      </c>
      <c r="B128" s="440">
        <v>107.19999999999999</v>
      </c>
      <c r="C128" s="426"/>
      <c r="D128" s="426"/>
      <c r="E128" s="426"/>
      <c r="F128" s="426"/>
      <c r="G128" s="427"/>
      <c r="H128" s="426"/>
      <c r="I128" s="428" t="s">
        <v>1096</v>
      </c>
      <c r="J128" s="441" t="s">
        <v>1097</v>
      </c>
      <c r="K128" s="442" t="s">
        <v>859</v>
      </c>
      <c r="L128" s="431" t="s">
        <v>848</v>
      </c>
      <c r="M128" s="432">
        <v>120000</v>
      </c>
      <c r="N128" s="433">
        <v>120000</v>
      </c>
      <c r="O128" s="434">
        <v>43741</v>
      </c>
      <c r="P128" s="435">
        <v>0</v>
      </c>
      <c r="Q128" s="436">
        <v>0</v>
      </c>
      <c r="R128" s="437">
        <v>0</v>
      </c>
      <c r="S128" s="437">
        <v>0</v>
      </c>
      <c r="T128" s="437">
        <f t="shared" si="1"/>
        <v>120000</v>
      </c>
      <c r="U128" s="438"/>
    </row>
    <row r="129" spans="1:21" ht="180" x14ac:dyDescent="0.25">
      <c r="A129" s="424">
        <v>107.24999999999999</v>
      </c>
      <c r="B129" s="440">
        <v>107.24999999999999</v>
      </c>
      <c r="C129" s="426"/>
      <c r="D129" s="426"/>
      <c r="E129" s="426"/>
      <c r="F129" s="426"/>
      <c r="G129" s="427"/>
      <c r="H129" s="426"/>
      <c r="I129" s="428" t="s">
        <v>1098</v>
      </c>
      <c r="J129" s="441" t="s">
        <v>1099</v>
      </c>
      <c r="K129" s="442" t="s">
        <v>859</v>
      </c>
      <c r="L129" s="431" t="s">
        <v>848</v>
      </c>
      <c r="M129" s="432">
        <v>120000</v>
      </c>
      <c r="N129" s="433">
        <v>120000</v>
      </c>
      <c r="O129" s="434">
        <v>43768</v>
      </c>
      <c r="P129" s="435">
        <v>0</v>
      </c>
      <c r="Q129" s="436">
        <v>0</v>
      </c>
      <c r="R129" s="437">
        <v>0</v>
      </c>
      <c r="S129" s="437">
        <v>0</v>
      </c>
      <c r="T129" s="437">
        <f t="shared" si="1"/>
        <v>120000</v>
      </c>
      <c r="U129" s="438"/>
    </row>
    <row r="130" spans="1:21" ht="195" x14ac:dyDescent="0.25">
      <c r="A130" s="424">
        <v>107.29999999999998</v>
      </c>
      <c r="B130" s="440">
        <v>107.29999999999998</v>
      </c>
      <c r="C130" s="426"/>
      <c r="D130" s="426"/>
      <c r="E130" s="426"/>
      <c r="F130" s="426"/>
      <c r="G130" s="427"/>
      <c r="H130" s="426"/>
      <c r="I130" s="428" t="s">
        <v>1100</v>
      </c>
      <c r="J130" s="441" t="s">
        <v>1101</v>
      </c>
      <c r="K130" s="442" t="s">
        <v>859</v>
      </c>
      <c r="L130" s="431" t="s">
        <v>848</v>
      </c>
      <c r="M130" s="432">
        <v>120000</v>
      </c>
      <c r="N130" s="433">
        <v>120000</v>
      </c>
      <c r="O130" s="434">
        <v>43768</v>
      </c>
      <c r="P130" s="435">
        <v>0</v>
      </c>
      <c r="Q130" s="436">
        <v>0</v>
      </c>
      <c r="R130" s="437">
        <v>0</v>
      </c>
      <c r="S130" s="437">
        <v>0</v>
      </c>
      <c r="T130" s="437">
        <f t="shared" si="1"/>
        <v>120000</v>
      </c>
      <c r="U130" s="438"/>
    </row>
    <row r="131" spans="1:21" ht="180" x14ac:dyDescent="0.25">
      <c r="A131" s="424">
        <v>107.34999999999998</v>
      </c>
      <c r="B131" s="440">
        <v>107.34999999999998</v>
      </c>
      <c r="C131" s="426"/>
      <c r="D131" s="426"/>
      <c r="E131" s="426"/>
      <c r="F131" s="426"/>
      <c r="G131" s="427"/>
      <c r="H131" s="426"/>
      <c r="I131" s="428" t="s">
        <v>1102</v>
      </c>
      <c r="J131" s="441" t="s">
        <v>1103</v>
      </c>
      <c r="K131" s="442" t="s">
        <v>859</v>
      </c>
      <c r="L131" s="431" t="s">
        <v>848</v>
      </c>
      <c r="M131" s="432">
        <v>120000</v>
      </c>
      <c r="N131" s="433">
        <v>120000</v>
      </c>
      <c r="O131" s="434">
        <v>43741</v>
      </c>
      <c r="P131" s="435">
        <v>0</v>
      </c>
      <c r="Q131" s="436">
        <v>0</v>
      </c>
      <c r="R131" s="437">
        <v>0</v>
      </c>
      <c r="S131" s="437">
        <v>0</v>
      </c>
      <c r="T131" s="437">
        <f t="shared" si="1"/>
        <v>120000</v>
      </c>
      <c r="U131" s="438"/>
    </row>
    <row r="132" spans="1:21" ht="195" x14ac:dyDescent="0.25">
      <c r="A132" s="424">
        <v>107.39999999999998</v>
      </c>
      <c r="B132" s="440">
        <v>107.39999999999998</v>
      </c>
      <c r="C132" s="426"/>
      <c r="D132" s="426"/>
      <c r="E132" s="426"/>
      <c r="F132" s="426"/>
      <c r="G132" s="427"/>
      <c r="H132" s="426"/>
      <c r="I132" s="428" t="s">
        <v>1104</v>
      </c>
      <c r="J132" s="441" t="s">
        <v>1105</v>
      </c>
      <c r="K132" s="442" t="s">
        <v>859</v>
      </c>
      <c r="L132" s="431" t="s">
        <v>848</v>
      </c>
      <c r="M132" s="432">
        <v>120000</v>
      </c>
      <c r="N132" s="433">
        <v>120000</v>
      </c>
      <c r="O132" s="434">
        <v>43768</v>
      </c>
      <c r="P132" s="435">
        <v>0</v>
      </c>
      <c r="Q132" s="436">
        <v>0</v>
      </c>
      <c r="R132" s="437">
        <v>0</v>
      </c>
      <c r="S132" s="437">
        <v>0</v>
      </c>
      <c r="T132" s="437">
        <f t="shared" si="1"/>
        <v>120000</v>
      </c>
      <c r="U132" s="438"/>
    </row>
    <row r="133" spans="1:21" ht="195" x14ac:dyDescent="0.25">
      <c r="A133" s="424">
        <v>107.44999999999997</v>
      </c>
      <c r="B133" s="440">
        <v>107.44999999999997</v>
      </c>
      <c r="C133" s="426"/>
      <c r="D133" s="426"/>
      <c r="E133" s="426"/>
      <c r="F133" s="426"/>
      <c r="G133" s="427"/>
      <c r="H133" s="426"/>
      <c r="I133" s="428" t="s">
        <v>1106</v>
      </c>
      <c r="J133" s="441" t="s">
        <v>1107</v>
      </c>
      <c r="K133" s="442" t="s">
        <v>859</v>
      </c>
      <c r="L133" s="431" t="s">
        <v>848</v>
      </c>
      <c r="M133" s="432">
        <v>120000</v>
      </c>
      <c r="N133" s="433">
        <v>120000</v>
      </c>
      <c r="O133" s="434">
        <v>43741</v>
      </c>
      <c r="P133" s="435">
        <v>0</v>
      </c>
      <c r="Q133" s="436">
        <v>0</v>
      </c>
      <c r="R133" s="437">
        <v>0</v>
      </c>
      <c r="S133" s="437">
        <v>0</v>
      </c>
      <c r="T133" s="437">
        <f t="shared" si="1"/>
        <v>120000</v>
      </c>
      <c r="U133" s="438"/>
    </row>
    <row r="134" spans="1:21" ht="195" x14ac:dyDescent="0.25">
      <c r="A134" s="424">
        <v>107.49999999999997</v>
      </c>
      <c r="B134" s="440">
        <v>107.49999999999997</v>
      </c>
      <c r="C134" s="426"/>
      <c r="D134" s="426"/>
      <c r="E134" s="426"/>
      <c r="F134" s="426"/>
      <c r="G134" s="427"/>
      <c r="H134" s="426"/>
      <c r="I134" s="428" t="s">
        <v>1108</v>
      </c>
      <c r="J134" s="441" t="s">
        <v>1109</v>
      </c>
      <c r="K134" s="442" t="s">
        <v>859</v>
      </c>
      <c r="L134" s="431" t="s">
        <v>848</v>
      </c>
      <c r="M134" s="432">
        <v>120000</v>
      </c>
      <c r="N134" s="433">
        <v>120000</v>
      </c>
      <c r="O134" s="434">
        <v>43741</v>
      </c>
      <c r="P134" s="435">
        <v>0</v>
      </c>
      <c r="Q134" s="436">
        <v>0</v>
      </c>
      <c r="R134" s="437">
        <v>0</v>
      </c>
      <c r="S134" s="437">
        <v>0</v>
      </c>
      <c r="T134" s="437">
        <f t="shared" si="1"/>
        <v>120000</v>
      </c>
      <c r="U134" s="438"/>
    </row>
    <row r="135" spans="1:21" ht="195" x14ac:dyDescent="0.25">
      <c r="A135" s="424">
        <v>107.54999999999997</v>
      </c>
      <c r="B135" s="440">
        <v>107.54999999999997</v>
      </c>
      <c r="C135" s="426"/>
      <c r="D135" s="426"/>
      <c r="E135" s="426"/>
      <c r="F135" s="426"/>
      <c r="G135" s="427"/>
      <c r="H135" s="426"/>
      <c r="I135" s="428" t="s">
        <v>1110</v>
      </c>
      <c r="J135" s="441" t="s">
        <v>1111</v>
      </c>
      <c r="K135" s="442" t="s">
        <v>859</v>
      </c>
      <c r="L135" s="431" t="s">
        <v>848</v>
      </c>
      <c r="M135" s="432">
        <v>120000</v>
      </c>
      <c r="N135" s="433">
        <v>120000</v>
      </c>
      <c r="O135" s="434">
        <v>43768</v>
      </c>
      <c r="P135" s="435">
        <v>0</v>
      </c>
      <c r="Q135" s="436">
        <v>0</v>
      </c>
      <c r="R135" s="437">
        <v>0</v>
      </c>
      <c r="S135" s="437">
        <v>0</v>
      </c>
      <c r="T135" s="437">
        <f t="shared" si="1"/>
        <v>120000</v>
      </c>
      <c r="U135" s="438"/>
    </row>
    <row r="136" spans="1:21" ht="195" x14ac:dyDescent="0.25">
      <c r="A136" s="424">
        <v>107.59999999999997</v>
      </c>
      <c r="B136" s="440">
        <v>107.59999999999997</v>
      </c>
      <c r="C136" s="426"/>
      <c r="D136" s="426"/>
      <c r="E136" s="426"/>
      <c r="F136" s="426"/>
      <c r="G136" s="427"/>
      <c r="H136" s="426"/>
      <c r="I136" s="428" t="s">
        <v>1112</v>
      </c>
      <c r="J136" s="441" t="s">
        <v>1113</v>
      </c>
      <c r="K136" s="442" t="s">
        <v>859</v>
      </c>
      <c r="L136" s="431" t="s">
        <v>848</v>
      </c>
      <c r="M136" s="432">
        <v>120000</v>
      </c>
      <c r="N136" s="433">
        <v>120000</v>
      </c>
      <c r="O136" s="434">
        <v>43768</v>
      </c>
      <c r="P136" s="435">
        <v>0</v>
      </c>
      <c r="Q136" s="436">
        <v>0</v>
      </c>
      <c r="R136" s="437">
        <v>0</v>
      </c>
      <c r="S136" s="437">
        <v>0</v>
      </c>
      <c r="T136" s="437">
        <f t="shared" si="1"/>
        <v>120000</v>
      </c>
      <c r="U136" s="438"/>
    </row>
    <row r="137" spans="1:21" ht="180" x14ac:dyDescent="0.25">
      <c r="A137" s="424">
        <v>107.64999999999996</v>
      </c>
      <c r="B137" s="440">
        <v>107.64999999999996</v>
      </c>
      <c r="C137" s="426"/>
      <c r="D137" s="426"/>
      <c r="E137" s="426"/>
      <c r="F137" s="426"/>
      <c r="G137" s="427"/>
      <c r="H137" s="426"/>
      <c r="I137" s="428" t="s">
        <v>1114</v>
      </c>
      <c r="J137" s="441" t="s">
        <v>1115</v>
      </c>
      <c r="K137" s="442" t="s">
        <v>859</v>
      </c>
      <c r="L137" s="431" t="s">
        <v>848</v>
      </c>
      <c r="M137" s="432">
        <v>120000</v>
      </c>
      <c r="N137" s="433">
        <v>120000</v>
      </c>
      <c r="O137" s="434">
        <v>43741</v>
      </c>
      <c r="P137" s="435">
        <v>0</v>
      </c>
      <c r="Q137" s="436">
        <v>0</v>
      </c>
      <c r="R137" s="437">
        <v>0</v>
      </c>
      <c r="S137" s="437">
        <v>0</v>
      </c>
      <c r="T137" s="437">
        <f t="shared" ref="T137:T173" si="2">N137-R137-S137</f>
        <v>120000</v>
      </c>
      <c r="U137" s="438"/>
    </row>
    <row r="138" spans="1:21" ht="180" x14ac:dyDescent="0.25">
      <c r="A138" s="424">
        <v>108</v>
      </c>
      <c r="B138" s="440">
        <v>108</v>
      </c>
      <c r="C138" s="426"/>
      <c r="D138" s="426"/>
      <c r="E138" s="426"/>
      <c r="F138" s="426"/>
      <c r="G138" s="427"/>
      <c r="H138" s="426"/>
      <c r="I138" s="428" t="s">
        <v>1116</v>
      </c>
      <c r="J138" s="441" t="s">
        <v>1117</v>
      </c>
      <c r="K138" s="442" t="s">
        <v>859</v>
      </c>
      <c r="L138" s="431" t="s">
        <v>848</v>
      </c>
      <c r="M138" s="432">
        <v>156801</v>
      </c>
      <c r="N138" s="433">
        <v>156801</v>
      </c>
      <c r="O138" s="434">
        <v>43999</v>
      </c>
      <c r="P138" s="435">
        <v>0</v>
      </c>
      <c r="Q138" s="436">
        <v>0</v>
      </c>
      <c r="R138" s="437">
        <v>0</v>
      </c>
      <c r="S138" s="437">
        <v>0</v>
      </c>
      <c r="T138" s="437">
        <f t="shared" si="2"/>
        <v>156801</v>
      </c>
      <c r="U138" s="438"/>
    </row>
    <row r="139" spans="1:21" ht="195" x14ac:dyDescent="0.25">
      <c r="A139" s="424">
        <v>108.1</v>
      </c>
      <c r="B139" s="440">
        <v>108.1</v>
      </c>
      <c r="C139" s="426"/>
      <c r="D139" s="426"/>
      <c r="E139" s="426"/>
      <c r="F139" s="426"/>
      <c r="G139" s="427"/>
      <c r="H139" s="426"/>
      <c r="I139" s="428" t="s">
        <v>1118</v>
      </c>
      <c r="J139" s="441" t="s">
        <v>1119</v>
      </c>
      <c r="K139" s="442" t="s">
        <v>859</v>
      </c>
      <c r="L139" s="431" t="s">
        <v>848</v>
      </c>
      <c r="M139" s="432">
        <v>156801</v>
      </c>
      <c r="N139" s="433">
        <v>156801</v>
      </c>
      <c r="O139" s="434">
        <v>43999</v>
      </c>
      <c r="P139" s="435">
        <v>0</v>
      </c>
      <c r="Q139" s="436">
        <v>0</v>
      </c>
      <c r="R139" s="437">
        <v>0</v>
      </c>
      <c r="S139" s="437">
        <v>0</v>
      </c>
      <c r="T139" s="437">
        <f t="shared" si="2"/>
        <v>156801</v>
      </c>
      <c r="U139" s="438"/>
    </row>
    <row r="140" spans="1:21" ht="195" x14ac:dyDescent="0.25">
      <c r="A140" s="424">
        <v>108.19999999999999</v>
      </c>
      <c r="B140" s="440">
        <v>108.19999999999999</v>
      </c>
      <c r="C140" s="426"/>
      <c r="D140" s="426"/>
      <c r="E140" s="426"/>
      <c r="F140" s="426"/>
      <c r="G140" s="427"/>
      <c r="H140" s="426"/>
      <c r="I140" s="428" t="s">
        <v>1120</v>
      </c>
      <c r="J140" s="441" t="s">
        <v>1121</v>
      </c>
      <c r="K140" s="442" t="s">
        <v>859</v>
      </c>
      <c r="L140" s="431" t="s">
        <v>848</v>
      </c>
      <c r="M140" s="432">
        <v>156801</v>
      </c>
      <c r="N140" s="433">
        <v>156801</v>
      </c>
      <c r="O140" s="434">
        <v>43999</v>
      </c>
      <c r="P140" s="435">
        <v>0</v>
      </c>
      <c r="Q140" s="436">
        <v>0</v>
      </c>
      <c r="R140" s="437">
        <v>0</v>
      </c>
      <c r="S140" s="437">
        <v>0</v>
      </c>
      <c r="T140" s="437">
        <f t="shared" si="2"/>
        <v>156801</v>
      </c>
      <c r="U140" s="438"/>
    </row>
    <row r="141" spans="1:21" ht="195" x14ac:dyDescent="0.25">
      <c r="A141" s="424">
        <v>108.29999999999998</v>
      </c>
      <c r="B141" s="440">
        <v>108.29999999999998</v>
      </c>
      <c r="C141" s="426"/>
      <c r="D141" s="426"/>
      <c r="E141" s="426"/>
      <c r="F141" s="426"/>
      <c r="G141" s="427"/>
      <c r="H141" s="426"/>
      <c r="I141" s="428" t="s">
        <v>1122</v>
      </c>
      <c r="J141" s="441" t="s">
        <v>1123</v>
      </c>
      <c r="K141" s="442" t="s">
        <v>859</v>
      </c>
      <c r="L141" s="431" t="s">
        <v>848</v>
      </c>
      <c r="M141" s="432">
        <v>156801</v>
      </c>
      <c r="N141" s="433">
        <v>156801</v>
      </c>
      <c r="O141" s="434">
        <v>43999</v>
      </c>
      <c r="P141" s="435">
        <v>0</v>
      </c>
      <c r="Q141" s="436">
        <v>0</v>
      </c>
      <c r="R141" s="437">
        <v>0</v>
      </c>
      <c r="S141" s="437">
        <v>0</v>
      </c>
      <c r="T141" s="437">
        <f t="shared" si="2"/>
        <v>156801</v>
      </c>
      <c r="U141" s="438"/>
    </row>
    <row r="142" spans="1:21" ht="180" x14ac:dyDescent="0.25">
      <c r="A142" s="424">
        <v>108.39999999999998</v>
      </c>
      <c r="B142" s="440">
        <v>108.39999999999998</v>
      </c>
      <c r="C142" s="426"/>
      <c r="D142" s="426"/>
      <c r="E142" s="426"/>
      <c r="F142" s="426"/>
      <c r="G142" s="427"/>
      <c r="H142" s="426"/>
      <c r="I142" s="428" t="s">
        <v>1124</v>
      </c>
      <c r="J142" s="441" t="s">
        <v>1125</v>
      </c>
      <c r="K142" s="442" t="s">
        <v>859</v>
      </c>
      <c r="L142" s="431" t="s">
        <v>848</v>
      </c>
      <c r="M142" s="432">
        <v>156801</v>
      </c>
      <c r="N142" s="433">
        <v>156801</v>
      </c>
      <c r="O142" s="434">
        <v>43999</v>
      </c>
      <c r="P142" s="435">
        <v>0</v>
      </c>
      <c r="Q142" s="436">
        <v>0</v>
      </c>
      <c r="R142" s="437">
        <v>0</v>
      </c>
      <c r="S142" s="437">
        <v>0</v>
      </c>
      <c r="T142" s="437">
        <f t="shared" si="2"/>
        <v>156801</v>
      </c>
      <c r="U142" s="438"/>
    </row>
    <row r="143" spans="1:21" ht="195" x14ac:dyDescent="0.25">
      <c r="A143" s="424">
        <v>108.49999999999997</v>
      </c>
      <c r="B143" s="440">
        <v>108.49999999999997</v>
      </c>
      <c r="C143" s="426"/>
      <c r="D143" s="426"/>
      <c r="E143" s="426"/>
      <c r="F143" s="426"/>
      <c r="G143" s="427"/>
      <c r="H143" s="426"/>
      <c r="I143" s="428" t="s">
        <v>1126</v>
      </c>
      <c r="J143" s="441" t="s">
        <v>1127</v>
      </c>
      <c r="K143" s="442" t="s">
        <v>859</v>
      </c>
      <c r="L143" s="431" t="s">
        <v>848</v>
      </c>
      <c r="M143" s="432">
        <v>156801</v>
      </c>
      <c r="N143" s="433">
        <v>156801</v>
      </c>
      <c r="O143" s="434">
        <v>43999</v>
      </c>
      <c r="P143" s="435">
        <v>0</v>
      </c>
      <c r="Q143" s="436">
        <v>0</v>
      </c>
      <c r="R143" s="437">
        <v>0</v>
      </c>
      <c r="S143" s="437">
        <v>0</v>
      </c>
      <c r="T143" s="437">
        <f t="shared" si="2"/>
        <v>156801</v>
      </c>
      <c r="U143" s="438"/>
    </row>
    <row r="144" spans="1:21" ht="180" x14ac:dyDescent="0.25">
      <c r="A144" s="424">
        <v>110</v>
      </c>
      <c r="B144" s="440">
        <v>110</v>
      </c>
      <c r="C144" s="426"/>
      <c r="D144" s="426"/>
      <c r="E144" s="426"/>
      <c r="F144" s="426"/>
      <c r="G144" s="427"/>
      <c r="H144" s="426"/>
      <c r="I144" s="428" t="s">
        <v>1128</v>
      </c>
      <c r="J144" s="441" t="s">
        <v>1129</v>
      </c>
      <c r="K144" s="442" t="s">
        <v>859</v>
      </c>
      <c r="L144" s="431" t="s">
        <v>848</v>
      </c>
      <c r="M144" s="432">
        <v>100800</v>
      </c>
      <c r="N144" s="433">
        <v>100800</v>
      </c>
      <c r="O144" s="434">
        <v>43885</v>
      </c>
      <c r="P144" s="435">
        <v>0</v>
      </c>
      <c r="Q144" s="436">
        <v>0</v>
      </c>
      <c r="R144" s="437">
        <v>0</v>
      </c>
      <c r="S144" s="437">
        <v>0</v>
      </c>
      <c r="T144" s="437">
        <f t="shared" si="2"/>
        <v>100800</v>
      </c>
      <c r="U144" s="438"/>
    </row>
    <row r="145" spans="1:21" ht="195" x14ac:dyDescent="0.25">
      <c r="A145" s="424">
        <v>110.1</v>
      </c>
      <c r="B145" s="440">
        <v>110.1</v>
      </c>
      <c r="C145" s="426"/>
      <c r="D145" s="426"/>
      <c r="E145" s="426"/>
      <c r="F145" s="426"/>
      <c r="G145" s="427"/>
      <c r="H145" s="426"/>
      <c r="I145" s="428" t="s">
        <v>1130</v>
      </c>
      <c r="J145" s="441" t="s">
        <v>1131</v>
      </c>
      <c r="K145" s="442" t="s">
        <v>859</v>
      </c>
      <c r="L145" s="431" t="s">
        <v>848</v>
      </c>
      <c r="M145" s="432">
        <v>100800</v>
      </c>
      <c r="N145" s="433">
        <v>100800</v>
      </c>
      <c r="O145" s="434">
        <v>43885</v>
      </c>
      <c r="P145" s="435">
        <v>0</v>
      </c>
      <c r="Q145" s="436">
        <v>0</v>
      </c>
      <c r="R145" s="437">
        <v>0</v>
      </c>
      <c r="S145" s="437">
        <v>0</v>
      </c>
      <c r="T145" s="437">
        <f t="shared" si="2"/>
        <v>100800</v>
      </c>
      <c r="U145" s="438"/>
    </row>
    <row r="146" spans="1:21" ht="210" x14ac:dyDescent="0.25">
      <c r="A146" s="424">
        <v>110.19999999999999</v>
      </c>
      <c r="B146" s="440">
        <v>110.19999999999999</v>
      </c>
      <c r="C146" s="426"/>
      <c r="D146" s="426"/>
      <c r="E146" s="426"/>
      <c r="F146" s="426"/>
      <c r="G146" s="427"/>
      <c r="H146" s="426"/>
      <c r="I146" s="428" t="s">
        <v>1132</v>
      </c>
      <c r="J146" s="441" t="s">
        <v>1133</v>
      </c>
      <c r="K146" s="442" t="s">
        <v>859</v>
      </c>
      <c r="L146" s="431" t="s">
        <v>848</v>
      </c>
      <c r="M146" s="432">
        <v>100800</v>
      </c>
      <c r="N146" s="433">
        <v>100800</v>
      </c>
      <c r="O146" s="434">
        <v>43885</v>
      </c>
      <c r="P146" s="435">
        <v>0</v>
      </c>
      <c r="Q146" s="436">
        <v>0</v>
      </c>
      <c r="R146" s="437">
        <v>0</v>
      </c>
      <c r="S146" s="437">
        <v>0</v>
      </c>
      <c r="T146" s="437">
        <f t="shared" si="2"/>
        <v>100800</v>
      </c>
      <c r="U146" s="438"/>
    </row>
    <row r="147" spans="1:21" ht="195" x14ac:dyDescent="0.25">
      <c r="A147" s="424">
        <v>110.29999999999998</v>
      </c>
      <c r="B147" s="440">
        <v>110.29999999999998</v>
      </c>
      <c r="C147" s="426"/>
      <c r="D147" s="426"/>
      <c r="E147" s="426"/>
      <c r="F147" s="426"/>
      <c r="G147" s="427"/>
      <c r="H147" s="426"/>
      <c r="I147" s="428" t="s">
        <v>1134</v>
      </c>
      <c r="J147" s="441" t="s">
        <v>1135</v>
      </c>
      <c r="K147" s="442" t="s">
        <v>859</v>
      </c>
      <c r="L147" s="431" t="s">
        <v>848</v>
      </c>
      <c r="M147" s="432">
        <v>100800</v>
      </c>
      <c r="N147" s="433">
        <v>100800</v>
      </c>
      <c r="O147" s="434">
        <v>43885</v>
      </c>
      <c r="P147" s="435">
        <v>0</v>
      </c>
      <c r="Q147" s="436">
        <v>0</v>
      </c>
      <c r="R147" s="437">
        <v>0</v>
      </c>
      <c r="S147" s="437">
        <v>0</v>
      </c>
      <c r="T147" s="437">
        <f t="shared" si="2"/>
        <v>100800</v>
      </c>
      <c r="U147" s="438"/>
    </row>
    <row r="148" spans="1:21" ht="75" x14ac:dyDescent="0.25">
      <c r="A148" s="424">
        <v>113</v>
      </c>
      <c r="B148" s="440">
        <v>113</v>
      </c>
      <c r="C148" s="426"/>
      <c r="D148" s="426"/>
      <c r="E148" s="426"/>
      <c r="F148" s="426"/>
      <c r="G148" s="427"/>
      <c r="H148" s="426"/>
      <c r="I148" s="428" t="s">
        <v>1136</v>
      </c>
      <c r="J148" s="441" t="s">
        <v>1137</v>
      </c>
      <c r="K148" s="442" t="s">
        <v>847</v>
      </c>
      <c r="L148" s="431" t="s">
        <v>848</v>
      </c>
      <c r="M148" s="432">
        <v>600000</v>
      </c>
      <c r="N148" s="433">
        <v>600000</v>
      </c>
      <c r="O148" s="434">
        <v>43589</v>
      </c>
      <c r="P148" s="435">
        <v>0</v>
      </c>
      <c r="Q148" s="436">
        <v>0</v>
      </c>
      <c r="R148" s="437">
        <v>0</v>
      </c>
      <c r="S148" s="437">
        <v>0</v>
      </c>
      <c r="T148" s="437">
        <f t="shared" si="2"/>
        <v>600000</v>
      </c>
      <c r="U148" s="438"/>
    </row>
    <row r="149" spans="1:21" ht="75" x14ac:dyDescent="0.25">
      <c r="A149" s="424">
        <v>120</v>
      </c>
      <c r="B149" s="440">
        <v>120</v>
      </c>
      <c r="C149" s="426"/>
      <c r="D149" s="426"/>
      <c r="E149" s="426"/>
      <c r="F149" s="426"/>
      <c r="G149" s="427"/>
      <c r="H149" s="426"/>
      <c r="I149" s="428" t="s">
        <v>1138</v>
      </c>
      <c r="J149" s="441" t="s">
        <v>1068</v>
      </c>
      <c r="K149" s="442" t="s">
        <v>847</v>
      </c>
      <c r="L149" s="431" t="s">
        <v>848</v>
      </c>
      <c r="M149" s="432">
        <v>1920000</v>
      </c>
      <c r="N149" s="433">
        <v>1920000</v>
      </c>
      <c r="O149" s="434">
        <v>43709</v>
      </c>
      <c r="P149" s="435">
        <v>0</v>
      </c>
      <c r="Q149" s="436">
        <v>0</v>
      </c>
      <c r="R149" s="437">
        <v>0</v>
      </c>
      <c r="S149" s="437">
        <v>0</v>
      </c>
      <c r="T149" s="437">
        <f t="shared" si="2"/>
        <v>1920000</v>
      </c>
      <c r="U149" s="438"/>
    </row>
    <row r="150" spans="1:21" ht="75" x14ac:dyDescent="0.25">
      <c r="A150" s="424">
        <v>121</v>
      </c>
      <c r="B150" s="440">
        <v>121</v>
      </c>
      <c r="C150" s="426"/>
      <c r="D150" s="426"/>
      <c r="E150" s="426"/>
      <c r="F150" s="426"/>
      <c r="G150" s="427"/>
      <c r="H150" s="426"/>
      <c r="I150" s="428" t="s">
        <v>1139</v>
      </c>
      <c r="J150" s="441" t="s">
        <v>1140</v>
      </c>
      <c r="K150" s="442" t="s">
        <v>847</v>
      </c>
      <c r="L150" s="431" t="s">
        <v>848</v>
      </c>
      <c r="M150" s="432">
        <v>1080000</v>
      </c>
      <c r="N150" s="433">
        <v>1080000</v>
      </c>
      <c r="O150" s="434">
        <v>43636</v>
      </c>
      <c r="P150" s="435">
        <v>0</v>
      </c>
      <c r="Q150" s="436">
        <v>0</v>
      </c>
      <c r="R150" s="437">
        <v>0</v>
      </c>
      <c r="S150" s="437">
        <v>0</v>
      </c>
      <c r="T150" s="437">
        <f t="shared" si="2"/>
        <v>1080000</v>
      </c>
      <c r="U150" s="438"/>
    </row>
    <row r="151" spans="1:21" ht="120" x14ac:dyDescent="0.25">
      <c r="A151" s="424">
        <v>123</v>
      </c>
      <c r="B151" s="440">
        <v>123</v>
      </c>
      <c r="C151" s="426"/>
      <c r="D151" s="426"/>
      <c r="E151" s="426"/>
      <c r="F151" s="426"/>
      <c r="G151" s="427"/>
      <c r="H151" s="426"/>
      <c r="I151" s="428" t="s">
        <v>1141</v>
      </c>
      <c r="J151" s="441" t="s">
        <v>1142</v>
      </c>
      <c r="K151" s="442" t="s">
        <v>905</v>
      </c>
      <c r="L151" s="431" t="s">
        <v>848</v>
      </c>
      <c r="M151" s="432">
        <v>420000</v>
      </c>
      <c r="N151" s="433">
        <v>420000</v>
      </c>
      <c r="O151" s="434">
        <v>43646</v>
      </c>
      <c r="P151" s="435">
        <v>0</v>
      </c>
      <c r="Q151" s="436">
        <v>0</v>
      </c>
      <c r="R151" s="437">
        <v>0</v>
      </c>
      <c r="S151" s="437">
        <v>0</v>
      </c>
      <c r="T151" s="437">
        <f t="shared" si="2"/>
        <v>420000</v>
      </c>
      <c r="U151" s="438"/>
    </row>
    <row r="152" spans="1:21" ht="120" x14ac:dyDescent="0.25">
      <c r="A152" s="424">
        <v>133</v>
      </c>
      <c r="B152" s="440">
        <v>133</v>
      </c>
      <c r="C152" s="426"/>
      <c r="D152" s="426"/>
      <c r="E152" s="426"/>
      <c r="F152" s="426"/>
      <c r="G152" s="427"/>
      <c r="H152" s="426"/>
      <c r="I152" s="428" t="s">
        <v>1143</v>
      </c>
      <c r="J152" s="441" t="s">
        <v>1144</v>
      </c>
      <c r="K152" s="442" t="s">
        <v>905</v>
      </c>
      <c r="L152" s="431" t="s">
        <v>848</v>
      </c>
      <c r="M152" s="432">
        <v>420000</v>
      </c>
      <c r="N152" s="433">
        <v>420000</v>
      </c>
      <c r="O152" s="434">
        <v>43555</v>
      </c>
      <c r="P152" s="435">
        <v>0</v>
      </c>
      <c r="Q152" s="436">
        <v>0</v>
      </c>
      <c r="R152" s="437">
        <v>0</v>
      </c>
      <c r="S152" s="437">
        <v>0</v>
      </c>
      <c r="T152" s="437">
        <f t="shared" si="2"/>
        <v>420000</v>
      </c>
      <c r="U152" s="438"/>
    </row>
    <row r="153" spans="1:21" ht="75" x14ac:dyDescent="0.25">
      <c r="A153" s="424">
        <v>134</v>
      </c>
      <c r="B153" s="440">
        <v>134</v>
      </c>
      <c r="C153" s="426"/>
      <c r="D153" s="426"/>
      <c r="E153" s="426"/>
      <c r="F153" s="426"/>
      <c r="G153" s="427"/>
      <c r="H153" s="426"/>
      <c r="I153" s="428" t="s">
        <v>1145</v>
      </c>
      <c r="J153" s="441" t="s">
        <v>1146</v>
      </c>
      <c r="K153" s="442" t="s">
        <v>859</v>
      </c>
      <c r="L153" s="431" t="s">
        <v>848</v>
      </c>
      <c r="M153" s="432">
        <v>720000</v>
      </c>
      <c r="N153" s="433">
        <v>720000</v>
      </c>
      <c r="O153" s="434">
        <v>43709</v>
      </c>
      <c r="P153" s="435">
        <v>0</v>
      </c>
      <c r="Q153" s="436">
        <v>0</v>
      </c>
      <c r="R153" s="437">
        <v>0</v>
      </c>
      <c r="S153" s="437">
        <v>0</v>
      </c>
      <c r="T153" s="437">
        <f t="shared" si="2"/>
        <v>720000</v>
      </c>
      <c r="U153" s="438"/>
    </row>
    <row r="154" spans="1:21" ht="195" x14ac:dyDescent="0.25">
      <c r="A154" s="424">
        <v>139</v>
      </c>
      <c r="B154" s="440">
        <v>139</v>
      </c>
      <c r="C154" s="426"/>
      <c r="D154" s="426"/>
      <c r="E154" s="426"/>
      <c r="F154" s="426"/>
      <c r="G154" s="427"/>
      <c r="H154" s="426"/>
      <c r="I154" s="428" t="s">
        <v>1147</v>
      </c>
      <c r="J154" s="441" t="s">
        <v>1148</v>
      </c>
      <c r="K154" s="442" t="s">
        <v>859</v>
      </c>
      <c r="L154" s="431" t="s">
        <v>848</v>
      </c>
      <c r="M154" s="432">
        <v>100800</v>
      </c>
      <c r="N154" s="433">
        <v>100800</v>
      </c>
      <c r="O154" s="434">
        <v>43529</v>
      </c>
      <c r="P154" s="435">
        <v>0</v>
      </c>
      <c r="Q154" s="436">
        <v>0</v>
      </c>
      <c r="R154" s="437">
        <v>0</v>
      </c>
      <c r="S154" s="437">
        <v>0</v>
      </c>
      <c r="T154" s="437">
        <f t="shared" si="2"/>
        <v>100800</v>
      </c>
      <c r="U154" s="438"/>
    </row>
    <row r="155" spans="1:21" ht="195" x14ac:dyDescent="0.25">
      <c r="A155" s="424">
        <v>139.1</v>
      </c>
      <c r="B155" s="440">
        <v>139.1</v>
      </c>
      <c r="C155" s="426"/>
      <c r="D155" s="426"/>
      <c r="E155" s="426"/>
      <c r="F155" s="426"/>
      <c r="G155" s="427"/>
      <c r="H155" s="426"/>
      <c r="I155" s="428" t="s">
        <v>1149</v>
      </c>
      <c r="J155" s="441" t="s">
        <v>1150</v>
      </c>
      <c r="K155" s="442" t="s">
        <v>859</v>
      </c>
      <c r="L155" s="431" t="s">
        <v>848</v>
      </c>
      <c r="M155" s="432">
        <v>100800</v>
      </c>
      <c r="N155" s="433">
        <v>100800</v>
      </c>
      <c r="O155" s="434">
        <v>43529</v>
      </c>
      <c r="P155" s="435">
        <v>0</v>
      </c>
      <c r="Q155" s="436">
        <v>0</v>
      </c>
      <c r="R155" s="437">
        <v>0</v>
      </c>
      <c r="S155" s="437">
        <v>0</v>
      </c>
      <c r="T155" s="437">
        <f t="shared" si="2"/>
        <v>100800</v>
      </c>
      <c r="U155" s="438"/>
    </row>
    <row r="156" spans="1:21" ht="180" x14ac:dyDescent="0.25">
      <c r="A156" s="424">
        <v>139.19999999999999</v>
      </c>
      <c r="B156" s="440">
        <v>139.19999999999999</v>
      </c>
      <c r="C156" s="426"/>
      <c r="D156" s="426"/>
      <c r="E156" s="426"/>
      <c r="F156" s="426"/>
      <c r="G156" s="427"/>
      <c r="H156" s="426"/>
      <c r="I156" s="428" t="s">
        <v>1151</v>
      </c>
      <c r="J156" s="441" t="s">
        <v>1152</v>
      </c>
      <c r="K156" s="442" t="s">
        <v>859</v>
      </c>
      <c r="L156" s="431" t="s">
        <v>848</v>
      </c>
      <c r="M156" s="432">
        <v>100800</v>
      </c>
      <c r="N156" s="433">
        <v>100800</v>
      </c>
      <c r="O156" s="434">
        <v>43529</v>
      </c>
      <c r="P156" s="435">
        <v>0</v>
      </c>
      <c r="Q156" s="436">
        <v>0</v>
      </c>
      <c r="R156" s="437">
        <v>0</v>
      </c>
      <c r="S156" s="437">
        <v>0</v>
      </c>
      <c r="T156" s="437">
        <f t="shared" si="2"/>
        <v>100800</v>
      </c>
      <c r="U156" s="438"/>
    </row>
    <row r="157" spans="1:21" ht="195" x14ac:dyDescent="0.25">
      <c r="A157" s="424">
        <v>139.29999999999998</v>
      </c>
      <c r="B157" s="440">
        <v>139.29999999999998</v>
      </c>
      <c r="C157" s="426"/>
      <c r="D157" s="426"/>
      <c r="E157" s="426"/>
      <c r="F157" s="426"/>
      <c r="G157" s="427"/>
      <c r="H157" s="426"/>
      <c r="I157" s="428" t="s">
        <v>1153</v>
      </c>
      <c r="J157" s="441" t="s">
        <v>1154</v>
      </c>
      <c r="K157" s="442" t="s">
        <v>859</v>
      </c>
      <c r="L157" s="431" t="s">
        <v>848</v>
      </c>
      <c r="M157" s="432">
        <v>100800</v>
      </c>
      <c r="N157" s="433">
        <v>100800</v>
      </c>
      <c r="O157" s="434">
        <v>43529</v>
      </c>
      <c r="P157" s="435">
        <v>0</v>
      </c>
      <c r="Q157" s="436">
        <v>0</v>
      </c>
      <c r="R157" s="437">
        <v>0</v>
      </c>
      <c r="S157" s="437">
        <v>0</v>
      </c>
      <c r="T157" s="437">
        <f t="shared" si="2"/>
        <v>100800</v>
      </c>
      <c r="U157" s="438"/>
    </row>
    <row r="158" spans="1:21" ht="195" x14ac:dyDescent="0.25">
      <c r="A158" s="424">
        <v>140</v>
      </c>
      <c r="B158" s="440">
        <v>140</v>
      </c>
      <c r="C158" s="426"/>
      <c r="D158" s="426"/>
      <c r="E158" s="426"/>
      <c r="F158" s="426"/>
      <c r="G158" s="427"/>
      <c r="H158" s="426"/>
      <c r="I158" s="428" t="s">
        <v>1155</v>
      </c>
      <c r="J158" s="441" t="s">
        <v>1156</v>
      </c>
      <c r="K158" s="442" t="s">
        <v>859</v>
      </c>
      <c r="L158" s="431" t="s">
        <v>848</v>
      </c>
      <c r="M158" s="432">
        <v>161280</v>
      </c>
      <c r="N158" s="433">
        <v>161280</v>
      </c>
      <c r="O158" s="434">
        <v>43885</v>
      </c>
      <c r="P158" s="435">
        <v>0</v>
      </c>
      <c r="Q158" s="436">
        <v>0</v>
      </c>
      <c r="R158" s="437">
        <v>0</v>
      </c>
      <c r="S158" s="437">
        <v>0</v>
      </c>
      <c r="T158" s="437">
        <f t="shared" si="2"/>
        <v>161280</v>
      </c>
      <c r="U158" s="438"/>
    </row>
    <row r="159" spans="1:21" ht="195" x14ac:dyDescent="0.25">
      <c r="A159" s="424">
        <v>140.1</v>
      </c>
      <c r="B159" s="440">
        <v>140.1</v>
      </c>
      <c r="C159" s="426"/>
      <c r="D159" s="426"/>
      <c r="E159" s="426"/>
      <c r="F159" s="426"/>
      <c r="G159" s="427"/>
      <c r="H159" s="426"/>
      <c r="I159" s="428" t="s">
        <v>1157</v>
      </c>
      <c r="J159" s="441" t="s">
        <v>1158</v>
      </c>
      <c r="K159" s="442" t="s">
        <v>859</v>
      </c>
      <c r="L159" s="431" t="s">
        <v>848</v>
      </c>
      <c r="M159" s="432">
        <v>161280</v>
      </c>
      <c r="N159" s="433">
        <v>161280</v>
      </c>
      <c r="O159" s="434">
        <v>43885</v>
      </c>
      <c r="P159" s="435">
        <v>0</v>
      </c>
      <c r="Q159" s="436">
        <v>0</v>
      </c>
      <c r="R159" s="437">
        <v>0</v>
      </c>
      <c r="S159" s="437">
        <v>0</v>
      </c>
      <c r="T159" s="437">
        <f t="shared" si="2"/>
        <v>161280</v>
      </c>
      <c r="U159" s="438"/>
    </row>
    <row r="160" spans="1:21" ht="195" x14ac:dyDescent="0.25">
      <c r="A160" s="424">
        <v>140.19999999999999</v>
      </c>
      <c r="B160" s="440">
        <v>140.19999999999999</v>
      </c>
      <c r="C160" s="426"/>
      <c r="D160" s="426"/>
      <c r="E160" s="426"/>
      <c r="F160" s="426"/>
      <c r="G160" s="427"/>
      <c r="H160" s="426"/>
      <c r="I160" s="428" t="s">
        <v>1159</v>
      </c>
      <c r="J160" s="441" t="s">
        <v>1160</v>
      </c>
      <c r="K160" s="442" t="s">
        <v>859</v>
      </c>
      <c r="L160" s="431" t="s">
        <v>848</v>
      </c>
      <c r="M160" s="432">
        <v>161280</v>
      </c>
      <c r="N160" s="433">
        <v>161280</v>
      </c>
      <c r="O160" s="434">
        <v>43885</v>
      </c>
      <c r="P160" s="435">
        <v>0</v>
      </c>
      <c r="Q160" s="436">
        <v>0</v>
      </c>
      <c r="R160" s="437">
        <v>0</v>
      </c>
      <c r="S160" s="437">
        <v>0</v>
      </c>
      <c r="T160" s="437">
        <f t="shared" si="2"/>
        <v>161280</v>
      </c>
      <c r="U160" s="438"/>
    </row>
    <row r="161" spans="1:21" ht="180" x14ac:dyDescent="0.25">
      <c r="A161" s="424">
        <v>140.29999999999998</v>
      </c>
      <c r="B161" s="440">
        <v>140.29999999999998</v>
      </c>
      <c r="C161" s="426"/>
      <c r="D161" s="426"/>
      <c r="E161" s="426"/>
      <c r="F161" s="426"/>
      <c r="G161" s="427"/>
      <c r="H161" s="426"/>
      <c r="I161" s="428" t="s">
        <v>1161</v>
      </c>
      <c r="J161" s="441" t="s">
        <v>1162</v>
      </c>
      <c r="K161" s="442" t="s">
        <v>859</v>
      </c>
      <c r="L161" s="431" t="s">
        <v>848</v>
      </c>
      <c r="M161" s="432">
        <v>161280</v>
      </c>
      <c r="N161" s="433">
        <v>161280</v>
      </c>
      <c r="O161" s="434">
        <v>43885</v>
      </c>
      <c r="P161" s="435">
        <v>0</v>
      </c>
      <c r="Q161" s="436">
        <v>0</v>
      </c>
      <c r="R161" s="437">
        <v>0</v>
      </c>
      <c r="S161" s="437">
        <v>0</v>
      </c>
      <c r="T161" s="437">
        <f t="shared" si="2"/>
        <v>161280</v>
      </c>
      <c r="U161" s="438"/>
    </row>
    <row r="162" spans="1:21" ht="195" x14ac:dyDescent="0.25">
      <c r="A162" s="424">
        <v>140.39999999999998</v>
      </c>
      <c r="B162" s="440">
        <v>140.39999999999998</v>
      </c>
      <c r="C162" s="426"/>
      <c r="D162" s="426"/>
      <c r="E162" s="426"/>
      <c r="F162" s="426"/>
      <c r="G162" s="427"/>
      <c r="H162" s="426"/>
      <c r="I162" s="428" t="s">
        <v>1163</v>
      </c>
      <c r="J162" s="441" t="s">
        <v>1164</v>
      </c>
      <c r="K162" s="442" t="s">
        <v>859</v>
      </c>
      <c r="L162" s="431" t="s">
        <v>848</v>
      </c>
      <c r="M162" s="432">
        <v>161280</v>
      </c>
      <c r="N162" s="433">
        <v>161280</v>
      </c>
      <c r="O162" s="434">
        <v>43885</v>
      </c>
      <c r="P162" s="435">
        <v>0</v>
      </c>
      <c r="Q162" s="436">
        <v>0</v>
      </c>
      <c r="R162" s="437">
        <v>0</v>
      </c>
      <c r="S162" s="437">
        <v>0</v>
      </c>
      <c r="T162" s="437">
        <f t="shared" si="2"/>
        <v>161280</v>
      </c>
      <c r="U162" s="438"/>
    </row>
    <row r="163" spans="1:21" ht="75" x14ac:dyDescent="0.25">
      <c r="A163" s="424">
        <v>142</v>
      </c>
      <c r="B163" s="440">
        <v>142</v>
      </c>
      <c r="C163" s="426"/>
      <c r="D163" s="426"/>
      <c r="E163" s="426"/>
      <c r="F163" s="426"/>
      <c r="G163" s="427"/>
      <c r="H163" s="426"/>
      <c r="I163" s="428" t="s">
        <v>1165</v>
      </c>
      <c r="J163" s="441" t="s">
        <v>1068</v>
      </c>
      <c r="K163" s="442" t="s">
        <v>847</v>
      </c>
      <c r="L163" s="431" t="s">
        <v>848</v>
      </c>
      <c r="M163" s="432">
        <v>3600000</v>
      </c>
      <c r="N163" s="433">
        <v>3600000</v>
      </c>
      <c r="O163" s="434">
        <v>43667</v>
      </c>
      <c r="P163" s="435">
        <v>0</v>
      </c>
      <c r="Q163" s="436">
        <v>0</v>
      </c>
      <c r="R163" s="437">
        <v>0</v>
      </c>
      <c r="S163" s="437">
        <v>0</v>
      </c>
      <c r="T163" s="437">
        <f t="shared" si="2"/>
        <v>3600000</v>
      </c>
      <c r="U163" s="438"/>
    </row>
    <row r="164" spans="1:21" ht="75" x14ac:dyDescent="0.25">
      <c r="A164" s="424">
        <v>147</v>
      </c>
      <c r="B164" s="440">
        <v>147</v>
      </c>
      <c r="C164" s="426"/>
      <c r="D164" s="426"/>
      <c r="E164" s="426"/>
      <c r="F164" s="426"/>
      <c r="G164" s="427"/>
      <c r="H164" s="426"/>
      <c r="I164" s="428" t="s">
        <v>1166</v>
      </c>
      <c r="J164" s="441" t="s">
        <v>1068</v>
      </c>
      <c r="K164" s="442" t="s">
        <v>847</v>
      </c>
      <c r="L164" s="431" t="s">
        <v>848</v>
      </c>
      <c r="M164" s="432">
        <v>3360000</v>
      </c>
      <c r="N164" s="433">
        <v>3360000</v>
      </c>
      <c r="O164" s="434">
        <v>43688</v>
      </c>
      <c r="P164" s="435">
        <v>0</v>
      </c>
      <c r="Q164" s="436">
        <v>0</v>
      </c>
      <c r="R164" s="437">
        <v>0</v>
      </c>
      <c r="S164" s="437">
        <v>0</v>
      </c>
      <c r="T164" s="437">
        <f t="shared" si="2"/>
        <v>3360000</v>
      </c>
      <c r="U164" s="438"/>
    </row>
    <row r="165" spans="1:21" ht="90" x14ac:dyDescent="0.25">
      <c r="A165" s="424">
        <v>148</v>
      </c>
      <c r="B165" s="440">
        <v>148</v>
      </c>
      <c r="C165" s="426"/>
      <c r="D165" s="426"/>
      <c r="E165" s="426"/>
      <c r="F165" s="426"/>
      <c r="G165" s="427"/>
      <c r="H165" s="426"/>
      <c r="I165" s="428" t="s">
        <v>1167</v>
      </c>
      <c r="J165" s="441" t="s">
        <v>1168</v>
      </c>
      <c r="K165" s="442" t="s">
        <v>847</v>
      </c>
      <c r="L165" s="431" t="s">
        <v>848</v>
      </c>
      <c r="M165" s="432">
        <v>300000</v>
      </c>
      <c r="N165" s="433">
        <v>300000</v>
      </c>
      <c r="O165" s="434">
        <v>43626</v>
      </c>
      <c r="P165" s="435">
        <v>0</v>
      </c>
      <c r="Q165" s="436">
        <v>0</v>
      </c>
      <c r="R165" s="437">
        <v>0</v>
      </c>
      <c r="S165" s="437">
        <v>0</v>
      </c>
      <c r="T165" s="437">
        <f t="shared" si="2"/>
        <v>300000</v>
      </c>
      <c r="U165" s="438"/>
    </row>
    <row r="166" spans="1:21" ht="105" x14ac:dyDescent="0.25">
      <c r="A166" s="424">
        <v>158</v>
      </c>
      <c r="B166" s="440">
        <v>158</v>
      </c>
      <c r="C166" s="426"/>
      <c r="D166" s="426"/>
      <c r="E166" s="426"/>
      <c r="F166" s="426"/>
      <c r="G166" s="427"/>
      <c r="H166" s="426"/>
      <c r="I166" s="428" t="s">
        <v>1169</v>
      </c>
      <c r="J166" s="441" t="s">
        <v>1170</v>
      </c>
      <c r="K166" s="442" t="s">
        <v>905</v>
      </c>
      <c r="L166" s="431" t="s">
        <v>848</v>
      </c>
      <c r="M166" s="432">
        <v>420000</v>
      </c>
      <c r="N166" s="433">
        <v>420000</v>
      </c>
      <c r="O166" s="434">
        <v>43590</v>
      </c>
      <c r="P166" s="435">
        <v>0</v>
      </c>
      <c r="Q166" s="436">
        <v>0</v>
      </c>
      <c r="R166" s="437">
        <v>0</v>
      </c>
      <c r="S166" s="437">
        <v>0</v>
      </c>
      <c r="T166" s="437">
        <f t="shared" si="2"/>
        <v>420000</v>
      </c>
      <c r="U166" s="438"/>
    </row>
    <row r="167" spans="1:21" ht="105" x14ac:dyDescent="0.25">
      <c r="A167" s="424">
        <v>195</v>
      </c>
      <c r="B167" s="440">
        <v>195</v>
      </c>
      <c r="C167" s="426"/>
      <c r="D167" s="426"/>
      <c r="E167" s="426"/>
      <c r="F167" s="426"/>
      <c r="G167" s="427"/>
      <c r="H167" s="426"/>
      <c r="I167" s="428" t="s">
        <v>1171</v>
      </c>
      <c r="J167" s="441" t="s">
        <v>1172</v>
      </c>
      <c r="K167" s="442" t="s">
        <v>868</v>
      </c>
      <c r="L167" s="431" t="s">
        <v>848</v>
      </c>
      <c r="M167" s="432">
        <v>350000</v>
      </c>
      <c r="N167" s="433">
        <v>350000</v>
      </c>
      <c r="O167" s="434">
        <v>43407</v>
      </c>
      <c r="P167" s="435">
        <v>0</v>
      </c>
      <c r="Q167" s="436">
        <v>0</v>
      </c>
      <c r="R167" s="437">
        <v>0</v>
      </c>
      <c r="S167" s="437">
        <v>0</v>
      </c>
      <c r="T167" s="437">
        <f t="shared" si="2"/>
        <v>350000</v>
      </c>
      <c r="U167" s="438"/>
    </row>
    <row r="168" spans="1:21" ht="195" x14ac:dyDescent="0.25">
      <c r="A168" s="424">
        <v>282</v>
      </c>
      <c r="B168" s="440">
        <v>282</v>
      </c>
      <c r="C168" s="426"/>
      <c r="D168" s="426"/>
      <c r="E168" s="426"/>
      <c r="F168" s="426"/>
      <c r="G168" s="427"/>
      <c r="H168" s="426"/>
      <c r="I168" s="428" t="s">
        <v>1173</v>
      </c>
      <c r="J168" s="441" t="s">
        <v>1174</v>
      </c>
      <c r="K168" s="442" t="s">
        <v>859</v>
      </c>
      <c r="L168" s="431" t="s">
        <v>848</v>
      </c>
      <c r="M168" s="432">
        <v>134400</v>
      </c>
      <c r="N168" s="433">
        <v>185133</v>
      </c>
      <c r="O168" s="434">
        <v>43553</v>
      </c>
      <c r="P168" s="435">
        <v>1</v>
      </c>
      <c r="Q168" s="436">
        <v>0</v>
      </c>
      <c r="R168" s="437">
        <v>185133</v>
      </c>
      <c r="S168" s="437">
        <v>0</v>
      </c>
      <c r="T168" s="437">
        <f t="shared" si="2"/>
        <v>0</v>
      </c>
      <c r="U168" s="438"/>
    </row>
    <row r="169" spans="1:21" ht="180" x14ac:dyDescent="0.25">
      <c r="A169" s="424">
        <v>282.10000000000002</v>
      </c>
      <c r="B169" s="440">
        <v>282.10000000000002</v>
      </c>
      <c r="C169" s="426"/>
      <c r="D169" s="426"/>
      <c r="E169" s="426"/>
      <c r="F169" s="426"/>
      <c r="G169" s="427"/>
      <c r="H169" s="426"/>
      <c r="I169" s="428" t="s">
        <v>1175</v>
      </c>
      <c r="J169" s="441" t="s">
        <v>1176</v>
      </c>
      <c r="K169" s="442" t="s">
        <v>859</v>
      </c>
      <c r="L169" s="431" t="s">
        <v>848</v>
      </c>
      <c r="M169" s="432">
        <v>134400</v>
      </c>
      <c r="N169" s="433">
        <v>185133</v>
      </c>
      <c r="O169" s="434">
        <v>43553</v>
      </c>
      <c r="P169" s="435">
        <v>1</v>
      </c>
      <c r="Q169" s="436">
        <v>0</v>
      </c>
      <c r="R169" s="437">
        <v>185133</v>
      </c>
      <c r="S169" s="437">
        <v>0</v>
      </c>
      <c r="T169" s="437">
        <f t="shared" si="2"/>
        <v>0</v>
      </c>
      <c r="U169" s="438"/>
    </row>
    <row r="170" spans="1:21" ht="180" x14ac:dyDescent="0.25">
      <c r="A170" s="424">
        <v>282.2</v>
      </c>
      <c r="B170" s="440">
        <v>282.2</v>
      </c>
      <c r="C170" s="426"/>
      <c r="D170" s="426"/>
      <c r="E170" s="426"/>
      <c r="F170" s="426"/>
      <c r="G170" s="427"/>
      <c r="H170" s="426"/>
      <c r="I170" s="428" t="s">
        <v>1177</v>
      </c>
      <c r="J170" s="441" t="s">
        <v>1178</v>
      </c>
      <c r="K170" s="442" t="s">
        <v>859</v>
      </c>
      <c r="L170" s="431" t="s">
        <v>848</v>
      </c>
      <c r="M170" s="432">
        <v>134400</v>
      </c>
      <c r="N170" s="433">
        <v>185133</v>
      </c>
      <c r="O170" s="434">
        <v>43553</v>
      </c>
      <c r="P170" s="435">
        <v>1</v>
      </c>
      <c r="Q170" s="436">
        <v>0</v>
      </c>
      <c r="R170" s="437">
        <v>185133</v>
      </c>
      <c r="S170" s="437">
        <v>0</v>
      </c>
      <c r="T170" s="437">
        <f t="shared" si="2"/>
        <v>0</v>
      </c>
      <c r="U170" s="438"/>
    </row>
    <row r="171" spans="1:21" ht="180" x14ac:dyDescent="0.25">
      <c r="A171" s="424">
        <v>282.3</v>
      </c>
      <c r="B171" s="440">
        <v>282.3</v>
      </c>
      <c r="C171" s="426"/>
      <c r="D171" s="426"/>
      <c r="E171" s="426"/>
      <c r="F171" s="426"/>
      <c r="G171" s="427"/>
      <c r="H171" s="426"/>
      <c r="I171" s="428" t="s">
        <v>1179</v>
      </c>
      <c r="J171" s="441" t="s">
        <v>1180</v>
      </c>
      <c r="K171" s="442" t="s">
        <v>859</v>
      </c>
      <c r="L171" s="431" t="s">
        <v>848</v>
      </c>
      <c r="M171" s="432">
        <v>134400</v>
      </c>
      <c r="N171" s="433">
        <v>185133</v>
      </c>
      <c r="O171" s="434">
        <v>43553</v>
      </c>
      <c r="P171" s="435">
        <v>1</v>
      </c>
      <c r="Q171" s="436">
        <v>0</v>
      </c>
      <c r="R171" s="437">
        <v>185133</v>
      </c>
      <c r="S171" s="437">
        <v>0</v>
      </c>
      <c r="T171" s="437">
        <f t="shared" si="2"/>
        <v>0</v>
      </c>
      <c r="U171" s="438"/>
    </row>
    <row r="172" spans="1:21" ht="195" x14ac:dyDescent="0.25">
      <c r="A172" s="424">
        <v>282.39999999999998</v>
      </c>
      <c r="B172" s="440">
        <v>282.39999999999998</v>
      </c>
      <c r="C172" s="426"/>
      <c r="D172" s="426"/>
      <c r="E172" s="426"/>
      <c r="F172" s="426"/>
      <c r="G172" s="427"/>
      <c r="H172" s="426"/>
      <c r="I172" s="428" t="s">
        <v>1181</v>
      </c>
      <c r="J172" s="441" t="s">
        <v>1182</v>
      </c>
      <c r="K172" s="442" t="s">
        <v>859</v>
      </c>
      <c r="L172" s="431" t="s">
        <v>848</v>
      </c>
      <c r="M172" s="432">
        <v>134400</v>
      </c>
      <c r="N172" s="433">
        <v>185133</v>
      </c>
      <c r="O172" s="434">
        <v>43553</v>
      </c>
      <c r="P172" s="435">
        <v>1</v>
      </c>
      <c r="Q172" s="436">
        <v>0</v>
      </c>
      <c r="R172" s="437">
        <v>185133</v>
      </c>
      <c r="S172" s="437">
        <v>0</v>
      </c>
      <c r="T172" s="437">
        <f t="shared" si="2"/>
        <v>0</v>
      </c>
      <c r="U172" s="438"/>
    </row>
    <row r="173" spans="1:21" ht="75" x14ac:dyDescent="0.25">
      <c r="A173" s="424" t="s">
        <v>1183</v>
      </c>
      <c r="B173" s="440" t="s">
        <v>1183</v>
      </c>
      <c r="C173" s="445"/>
      <c r="D173" s="426"/>
      <c r="E173" s="426"/>
      <c r="F173" s="426"/>
      <c r="G173" s="427"/>
      <c r="H173" s="426"/>
      <c r="I173" s="428"/>
      <c r="J173" s="441" t="s">
        <v>1184</v>
      </c>
      <c r="K173" s="442" t="s">
        <v>859</v>
      </c>
      <c r="L173" s="431" t="s">
        <v>848</v>
      </c>
      <c r="M173" s="443">
        <v>1324288</v>
      </c>
      <c r="N173" s="433">
        <v>564103</v>
      </c>
      <c r="O173" s="434" t="s">
        <v>415</v>
      </c>
      <c r="P173" s="435">
        <v>0</v>
      </c>
      <c r="Q173" s="436">
        <v>0</v>
      </c>
      <c r="R173" s="437">
        <v>0</v>
      </c>
      <c r="S173" s="437">
        <v>0</v>
      </c>
      <c r="T173" s="437">
        <f t="shared" si="2"/>
        <v>564103</v>
      </c>
      <c r="U173" s="438"/>
    </row>
    <row r="174" spans="1:21" ht="21" thickBot="1" x14ac:dyDescent="0.3">
      <c r="A174" s="768" t="s">
        <v>1185</v>
      </c>
      <c r="B174" s="769"/>
      <c r="C174" s="769"/>
      <c r="D174" s="769"/>
      <c r="E174" s="769"/>
      <c r="F174" s="769"/>
      <c r="G174" s="769"/>
      <c r="H174" s="769"/>
      <c r="I174" s="769"/>
      <c r="J174" s="769"/>
      <c r="K174" s="770"/>
      <c r="L174" s="446"/>
      <c r="M174" s="447">
        <f>SUM(M8:M173)</f>
        <v>49640000</v>
      </c>
      <c r="N174" s="447">
        <f>SUM(N8:N173)</f>
        <v>50000000</v>
      </c>
      <c r="O174" s="448"/>
      <c r="P174" s="449"/>
      <c r="Q174" s="450"/>
      <c r="R174" s="447">
        <f>SUM(R8:R173)</f>
        <v>3096945</v>
      </c>
      <c r="S174" s="447">
        <f>SUM(S8:S173)</f>
        <v>0</v>
      </c>
      <c r="T174" s="447">
        <f>SUM(T8:T173)</f>
        <v>46903055</v>
      </c>
      <c r="U174" s="451"/>
    </row>
    <row r="175" spans="1:21" ht="105" x14ac:dyDescent="0.25">
      <c r="A175" s="452">
        <v>30</v>
      </c>
      <c r="B175" s="453"/>
      <c r="C175" s="454" t="e">
        <v>#N/A</v>
      </c>
      <c r="D175" s="454"/>
      <c r="E175" s="454"/>
      <c r="F175" s="454"/>
      <c r="G175" s="454"/>
      <c r="H175" s="454"/>
      <c r="I175" s="455" t="s">
        <v>1186</v>
      </c>
      <c r="J175" s="456" t="s">
        <v>1187</v>
      </c>
      <c r="K175" s="456" t="s">
        <v>905</v>
      </c>
      <c r="L175" s="457" t="s">
        <v>848</v>
      </c>
      <c r="M175" s="458">
        <v>120000</v>
      </c>
      <c r="N175" s="459"/>
      <c r="O175" s="460"/>
      <c r="P175" s="461"/>
      <c r="Q175" s="461"/>
      <c r="R175" s="462"/>
      <c r="S175" s="462"/>
      <c r="T175" s="462"/>
      <c r="U175" s="463" t="s">
        <v>1188</v>
      </c>
    </row>
    <row r="176" spans="1:21" ht="135" x14ac:dyDescent="0.25">
      <c r="A176" s="452">
        <v>87</v>
      </c>
      <c r="B176" s="453"/>
      <c r="C176" s="454" t="e">
        <v>#N/A</v>
      </c>
      <c r="D176" s="454"/>
      <c r="E176" s="454"/>
      <c r="F176" s="454"/>
      <c r="G176" s="454"/>
      <c r="H176" s="454"/>
      <c r="I176" s="455" t="s">
        <v>1189</v>
      </c>
      <c r="J176" s="456" t="s">
        <v>1190</v>
      </c>
      <c r="K176" s="456" t="s">
        <v>847</v>
      </c>
      <c r="L176" s="457" t="s">
        <v>848</v>
      </c>
      <c r="M176" s="458">
        <v>180000</v>
      </c>
      <c r="N176" s="459"/>
      <c r="O176" s="460"/>
      <c r="P176" s="461"/>
      <c r="Q176" s="461"/>
      <c r="R176" s="462"/>
      <c r="S176" s="462"/>
      <c r="T176" s="462"/>
      <c r="U176" s="463" t="s">
        <v>1188</v>
      </c>
    </row>
    <row r="177" spans="1:21" ht="135" x14ac:dyDescent="0.25">
      <c r="A177" s="452">
        <v>143</v>
      </c>
      <c r="B177" s="453"/>
      <c r="C177" s="454"/>
      <c r="D177" s="454"/>
      <c r="E177" s="454"/>
      <c r="F177" s="454"/>
      <c r="G177" s="454"/>
      <c r="H177" s="454"/>
      <c r="I177" s="455" t="s">
        <v>1191</v>
      </c>
      <c r="J177" s="456" t="s">
        <v>1192</v>
      </c>
      <c r="K177" s="456" t="s">
        <v>905</v>
      </c>
      <c r="L177" s="457" t="s">
        <v>848</v>
      </c>
      <c r="M177" s="458">
        <v>60000</v>
      </c>
      <c r="N177" s="459"/>
      <c r="O177" s="460"/>
      <c r="P177" s="461"/>
      <c r="Q177" s="461"/>
      <c r="R177" s="462"/>
      <c r="S177" s="462"/>
      <c r="T177" s="462"/>
      <c r="U177" s="463" t="s">
        <v>1193</v>
      </c>
    </row>
    <row r="178" spans="1:21" ht="21" thickBot="1" x14ac:dyDescent="0.3">
      <c r="A178" s="768" t="s">
        <v>1194</v>
      </c>
      <c r="B178" s="769"/>
      <c r="C178" s="769"/>
      <c r="D178" s="769"/>
      <c r="E178" s="769"/>
      <c r="F178" s="769"/>
      <c r="G178" s="769"/>
      <c r="H178" s="769"/>
      <c r="I178" s="769"/>
      <c r="J178" s="769"/>
      <c r="K178" s="770"/>
      <c r="L178" s="446"/>
      <c r="M178" s="447">
        <f>SUM(M175:M177)</f>
        <v>360000</v>
      </c>
      <c r="N178" s="447">
        <f>SUM(N175:N177)</f>
        <v>0</v>
      </c>
      <c r="O178" s="448"/>
      <c r="P178" s="449"/>
      <c r="Q178" s="450"/>
      <c r="R178" s="447">
        <f>SUM(R175:R177)</f>
        <v>0</v>
      </c>
      <c r="S178" s="447">
        <f>SUM(S175:S177)</f>
        <v>0</v>
      </c>
      <c r="T178" s="447">
        <f>SUM(T175:T177)</f>
        <v>0</v>
      </c>
      <c r="U178" s="451"/>
    </row>
    <row r="179" spans="1:21" ht="21" thickBot="1" x14ac:dyDescent="0.3">
      <c r="A179" s="768" t="s">
        <v>1195</v>
      </c>
      <c r="B179" s="769"/>
      <c r="C179" s="769"/>
      <c r="D179" s="769"/>
      <c r="E179" s="769"/>
      <c r="F179" s="769"/>
      <c r="G179" s="769"/>
      <c r="H179" s="769"/>
      <c r="I179" s="769"/>
      <c r="J179" s="769"/>
      <c r="K179" s="770"/>
      <c r="L179" s="446"/>
      <c r="M179" s="447">
        <f>M178+M174</f>
        <v>50000000</v>
      </c>
      <c r="N179" s="447">
        <f>N178+N174</f>
        <v>50000000</v>
      </c>
      <c r="O179" s="448"/>
      <c r="P179" s="449"/>
      <c r="Q179" s="450"/>
      <c r="R179" s="447">
        <f>R178+R174</f>
        <v>3096945</v>
      </c>
      <c r="S179" s="447">
        <f>S178+S174</f>
        <v>0</v>
      </c>
      <c r="T179" s="447">
        <f>T178+T174</f>
        <v>46903055</v>
      </c>
      <c r="U179" s="451"/>
    </row>
  </sheetData>
  <mergeCells count="22">
    <mergeCell ref="U5:U7"/>
    <mergeCell ref="A174:K174"/>
    <mergeCell ref="A178:K178"/>
    <mergeCell ref="A179:K179"/>
    <mergeCell ref="O5:O7"/>
    <mergeCell ref="P5:P7"/>
    <mergeCell ref="Q5:Q7"/>
    <mergeCell ref="R5:R7"/>
    <mergeCell ref="S5:S7"/>
    <mergeCell ref="T5:T7"/>
    <mergeCell ref="I5:I7"/>
    <mergeCell ref="J5:J7"/>
    <mergeCell ref="K5:K7"/>
    <mergeCell ref="L5:L7"/>
    <mergeCell ref="M5:M7"/>
    <mergeCell ref="N5:N7"/>
    <mergeCell ref="J1:K1"/>
    <mergeCell ref="L1:L3"/>
    <mergeCell ref="M1:M3"/>
    <mergeCell ref="J2:K2"/>
    <mergeCell ref="A3:H3"/>
    <mergeCell ref="J3:K3"/>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6"/>
  <sheetViews>
    <sheetView workbookViewId="0"/>
  </sheetViews>
  <sheetFormatPr defaultRowHeight="15" x14ac:dyDescent="0.25"/>
  <cols>
    <col min="13" max="13" width="16.28515625" customWidth="1"/>
    <col min="14" max="14" width="15.42578125" customWidth="1"/>
    <col min="15" max="15" width="15.28515625" customWidth="1"/>
    <col min="18" max="18" width="13.7109375" customWidth="1"/>
    <col min="20" max="20" width="14.28515625" customWidth="1"/>
  </cols>
  <sheetData>
    <row r="1" spans="1:21" ht="30.75" x14ac:dyDescent="0.25">
      <c r="A1" s="464"/>
      <c r="B1" s="392"/>
      <c r="C1" s="393"/>
      <c r="D1" s="393"/>
      <c r="E1" s="393"/>
      <c r="F1" s="393"/>
      <c r="G1" s="393"/>
      <c r="H1" s="393"/>
      <c r="I1" s="394" t="s">
        <v>825</v>
      </c>
      <c r="J1" s="755" t="s">
        <v>826</v>
      </c>
      <c r="K1" s="756"/>
      <c r="L1" s="790" t="s">
        <v>1196</v>
      </c>
      <c r="M1" s="759"/>
      <c r="N1" s="395"/>
      <c r="O1" s="396"/>
      <c r="P1" s="397"/>
      <c r="Q1" s="397"/>
      <c r="R1" s="398"/>
      <c r="S1" s="398"/>
      <c r="T1" s="398"/>
      <c r="U1" s="399" t="s">
        <v>828</v>
      </c>
    </row>
    <row r="2" spans="1:21" ht="15.75" x14ac:dyDescent="0.25">
      <c r="A2" s="465"/>
      <c r="B2" s="401"/>
      <c r="C2" s="402"/>
      <c r="D2" s="402"/>
      <c r="E2" s="402"/>
      <c r="F2" s="402"/>
      <c r="G2" s="402"/>
      <c r="H2" s="402"/>
      <c r="I2" s="403" t="s">
        <v>26</v>
      </c>
      <c r="J2" s="761">
        <v>43165</v>
      </c>
      <c r="K2" s="761"/>
      <c r="L2" s="791"/>
      <c r="M2" s="760"/>
      <c r="N2" s="404"/>
      <c r="O2" s="401"/>
      <c r="P2" s="401"/>
      <c r="Q2" s="405"/>
      <c r="R2" s="406"/>
      <c r="S2" s="406"/>
      <c r="T2" s="406"/>
      <c r="U2" s="407"/>
    </row>
    <row r="3" spans="1:21" ht="31.5" x14ac:dyDescent="0.25">
      <c r="A3" s="762" t="s">
        <v>829</v>
      </c>
      <c r="B3" s="763"/>
      <c r="C3" s="763"/>
      <c r="D3" s="763"/>
      <c r="E3" s="763"/>
      <c r="F3" s="763"/>
      <c r="G3" s="763"/>
      <c r="H3" s="763"/>
      <c r="I3" s="403" t="s">
        <v>27</v>
      </c>
      <c r="J3" s="764" t="s">
        <v>830</v>
      </c>
      <c r="K3" s="764"/>
      <c r="L3" s="791"/>
      <c r="M3" s="760"/>
      <c r="N3" s="404"/>
      <c r="O3" s="401"/>
      <c r="P3" s="401"/>
      <c r="Q3" s="405"/>
      <c r="R3" s="406"/>
      <c r="S3" s="406"/>
      <c r="T3" s="406"/>
      <c r="U3" s="407"/>
    </row>
    <row r="4" spans="1:21" ht="15.75" x14ac:dyDescent="0.25">
      <c r="A4" s="466"/>
      <c r="B4" s="409"/>
      <c r="C4" s="410"/>
      <c r="D4" s="410"/>
      <c r="E4" s="410"/>
      <c r="F4" s="410"/>
      <c r="G4" s="410"/>
      <c r="H4" s="410"/>
      <c r="I4" s="411"/>
      <c r="J4" s="412"/>
      <c r="K4" s="413"/>
      <c r="L4" s="414"/>
      <c r="M4" s="415"/>
      <c r="N4" s="416"/>
      <c r="O4" s="417"/>
      <c r="P4" s="409"/>
      <c r="Q4" s="418"/>
      <c r="R4" s="419"/>
      <c r="S4" s="419"/>
      <c r="T4" s="419"/>
      <c r="U4" s="413"/>
    </row>
    <row r="5" spans="1:21" ht="15.75" x14ac:dyDescent="0.25">
      <c r="A5" s="467"/>
      <c r="B5" s="421"/>
      <c r="C5" s="421"/>
      <c r="D5" s="421"/>
      <c r="E5" s="421"/>
      <c r="F5" s="421"/>
      <c r="G5" s="421"/>
      <c r="H5" s="421"/>
      <c r="I5" s="781" t="s">
        <v>30</v>
      </c>
      <c r="J5" s="783" t="s">
        <v>31</v>
      </c>
      <c r="K5" s="772" t="s">
        <v>32</v>
      </c>
      <c r="L5" s="784" t="s">
        <v>33</v>
      </c>
      <c r="M5" s="785" t="s">
        <v>831</v>
      </c>
      <c r="N5" s="787" t="s">
        <v>1197</v>
      </c>
      <c r="O5" s="771" t="s">
        <v>36</v>
      </c>
      <c r="P5" s="774" t="s">
        <v>37</v>
      </c>
      <c r="Q5" s="777" t="s">
        <v>833</v>
      </c>
      <c r="R5" s="778" t="s">
        <v>3</v>
      </c>
      <c r="S5" s="778" t="s">
        <v>5</v>
      </c>
      <c r="T5" s="778" t="s">
        <v>7</v>
      </c>
      <c r="U5" s="765" t="s">
        <v>835</v>
      </c>
    </row>
    <row r="6" spans="1:21" ht="15.75" x14ac:dyDescent="0.25">
      <c r="A6" s="467"/>
      <c r="B6" s="421"/>
      <c r="C6" s="421"/>
      <c r="D6" s="421"/>
      <c r="E6" s="421"/>
      <c r="F6" s="421"/>
      <c r="G6" s="421"/>
      <c r="H6" s="421"/>
      <c r="I6" s="782"/>
      <c r="J6" s="777"/>
      <c r="K6" s="772"/>
      <c r="L6" s="784"/>
      <c r="M6" s="786"/>
      <c r="N6" s="788"/>
      <c r="O6" s="772"/>
      <c r="P6" s="775"/>
      <c r="Q6" s="777"/>
      <c r="R6" s="779"/>
      <c r="S6" s="779"/>
      <c r="T6" s="779"/>
      <c r="U6" s="766"/>
    </row>
    <row r="7" spans="1:21" ht="63" x14ac:dyDescent="0.25">
      <c r="A7" s="468" t="s">
        <v>836</v>
      </c>
      <c r="B7" s="423" t="s">
        <v>837</v>
      </c>
      <c r="C7" s="423" t="s">
        <v>838</v>
      </c>
      <c r="D7" s="423" t="s">
        <v>839</v>
      </c>
      <c r="E7" s="423" t="s">
        <v>840</v>
      </c>
      <c r="F7" s="423" t="s">
        <v>841</v>
      </c>
      <c r="G7" s="423" t="s">
        <v>842</v>
      </c>
      <c r="H7" s="423" t="s">
        <v>843</v>
      </c>
      <c r="I7" s="782"/>
      <c r="J7" s="777"/>
      <c r="K7" s="773"/>
      <c r="L7" s="784"/>
      <c r="M7" s="786"/>
      <c r="N7" s="789"/>
      <c r="O7" s="773"/>
      <c r="P7" s="776"/>
      <c r="Q7" s="777"/>
      <c r="R7" s="780"/>
      <c r="S7" s="780"/>
      <c r="T7" s="780"/>
      <c r="U7" s="767"/>
    </row>
    <row r="8" spans="1:21" ht="105" x14ac:dyDescent="0.25">
      <c r="A8" s="469" t="s">
        <v>1198</v>
      </c>
      <c r="B8" s="440" t="s">
        <v>1198</v>
      </c>
      <c r="C8" s="426"/>
      <c r="D8" s="426"/>
      <c r="E8" s="426"/>
      <c r="F8" s="426"/>
      <c r="G8" s="426"/>
      <c r="H8" s="426"/>
      <c r="I8" s="470" t="s">
        <v>1199</v>
      </c>
      <c r="J8" s="430" t="s">
        <v>1200</v>
      </c>
      <c r="K8" s="430" t="s">
        <v>1201</v>
      </c>
      <c r="L8" s="431" t="s">
        <v>848</v>
      </c>
      <c r="M8" s="437">
        <v>502788</v>
      </c>
      <c r="N8" s="437">
        <v>692155</v>
      </c>
      <c r="O8" s="434">
        <v>43235</v>
      </c>
      <c r="P8" s="436">
        <v>1</v>
      </c>
      <c r="Q8" s="436">
        <v>0</v>
      </c>
      <c r="R8" s="437">
        <f>N8</f>
        <v>692155</v>
      </c>
      <c r="S8" s="437">
        <v>0</v>
      </c>
      <c r="T8" s="437">
        <f t="shared" ref="T8:T23" si="0">N8-R8-S8</f>
        <v>0</v>
      </c>
      <c r="U8" s="471"/>
    </row>
    <row r="9" spans="1:21" ht="210" x14ac:dyDescent="0.25">
      <c r="A9" s="469">
        <v>442</v>
      </c>
      <c r="B9" s="440">
        <v>442</v>
      </c>
      <c r="C9" s="426"/>
      <c r="D9" s="426"/>
      <c r="E9" s="426"/>
      <c r="F9" s="426"/>
      <c r="G9" s="426"/>
      <c r="H9" s="426"/>
      <c r="I9" s="470" t="s">
        <v>1202</v>
      </c>
      <c r="J9" s="430" t="s">
        <v>1203</v>
      </c>
      <c r="K9" s="430" t="s">
        <v>1201</v>
      </c>
      <c r="L9" s="431" t="s">
        <v>848</v>
      </c>
      <c r="M9" s="437">
        <v>250000</v>
      </c>
      <c r="N9" s="437">
        <v>250000</v>
      </c>
      <c r="O9" s="434">
        <v>43404</v>
      </c>
      <c r="P9" s="436">
        <v>0</v>
      </c>
      <c r="Q9" s="436">
        <v>0</v>
      </c>
      <c r="R9" s="437">
        <v>0</v>
      </c>
      <c r="S9" s="437">
        <v>0</v>
      </c>
      <c r="T9" s="437">
        <f t="shared" si="0"/>
        <v>250000</v>
      </c>
      <c r="U9" s="471" t="s">
        <v>1204</v>
      </c>
    </row>
    <row r="10" spans="1:21" ht="210" x14ac:dyDescent="0.25">
      <c r="A10" s="469">
        <v>461</v>
      </c>
      <c r="B10" s="440">
        <v>461</v>
      </c>
      <c r="C10" s="426"/>
      <c r="D10" s="426"/>
      <c r="E10" s="426"/>
      <c r="F10" s="426"/>
      <c r="G10" s="426"/>
      <c r="H10" s="426"/>
      <c r="I10" s="470" t="s">
        <v>1205</v>
      </c>
      <c r="J10" s="430" t="s">
        <v>1203</v>
      </c>
      <c r="K10" s="430" t="s">
        <v>1201</v>
      </c>
      <c r="L10" s="431" t="s">
        <v>848</v>
      </c>
      <c r="M10" s="437">
        <v>250000</v>
      </c>
      <c r="N10" s="437">
        <v>250000</v>
      </c>
      <c r="O10" s="434">
        <v>43404</v>
      </c>
      <c r="P10" s="436">
        <v>0</v>
      </c>
      <c r="Q10" s="436">
        <v>0</v>
      </c>
      <c r="R10" s="437">
        <v>0</v>
      </c>
      <c r="S10" s="437">
        <v>0</v>
      </c>
      <c r="T10" s="437">
        <f t="shared" si="0"/>
        <v>250000</v>
      </c>
      <c r="U10" s="471" t="s">
        <v>1204</v>
      </c>
    </row>
    <row r="11" spans="1:21" ht="105" x14ac:dyDescent="0.25">
      <c r="A11" s="469">
        <v>504</v>
      </c>
      <c r="B11" s="440">
        <v>504</v>
      </c>
      <c r="C11" s="426"/>
      <c r="D11" s="426"/>
      <c r="E11" s="426"/>
      <c r="F11" s="426"/>
      <c r="G11" s="426"/>
      <c r="H11" s="426"/>
      <c r="I11" s="470" t="s">
        <v>1206</v>
      </c>
      <c r="J11" s="430" t="s">
        <v>1207</v>
      </c>
      <c r="K11" s="430" t="s">
        <v>1201</v>
      </c>
      <c r="L11" s="431" t="s">
        <v>848</v>
      </c>
      <c r="M11" s="437">
        <v>250000</v>
      </c>
      <c r="N11" s="437">
        <v>250000</v>
      </c>
      <c r="O11" s="434">
        <v>43677</v>
      </c>
      <c r="P11" s="436">
        <v>0</v>
      </c>
      <c r="Q11" s="436">
        <v>0</v>
      </c>
      <c r="R11" s="437">
        <v>0</v>
      </c>
      <c r="S11" s="437">
        <v>0</v>
      </c>
      <c r="T11" s="437">
        <f t="shared" si="0"/>
        <v>250000</v>
      </c>
      <c r="U11" s="471"/>
    </row>
    <row r="12" spans="1:21" ht="90" x14ac:dyDescent="0.25">
      <c r="A12" s="469">
        <v>615</v>
      </c>
      <c r="B12" s="440">
        <v>615</v>
      </c>
      <c r="C12" s="426"/>
      <c r="D12" s="426"/>
      <c r="E12" s="426"/>
      <c r="F12" s="426"/>
      <c r="G12" s="426"/>
      <c r="H12" s="426"/>
      <c r="I12" s="470" t="s">
        <v>1208</v>
      </c>
      <c r="J12" s="430" t="s">
        <v>1209</v>
      </c>
      <c r="K12" s="430" t="s">
        <v>1201</v>
      </c>
      <c r="L12" s="431" t="s">
        <v>848</v>
      </c>
      <c r="M12" s="437">
        <v>450000</v>
      </c>
      <c r="N12" s="437">
        <v>450000</v>
      </c>
      <c r="O12" s="434">
        <v>43550</v>
      </c>
      <c r="P12" s="436">
        <v>0</v>
      </c>
      <c r="Q12" s="436">
        <v>0</v>
      </c>
      <c r="R12" s="437">
        <v>0</v>
      </c>
      <c r="S12" s="437">
        <v>0</v>
      </c>
      <c r="T12" s="437">
        <f t="shared" si="0"/>
        <v>450000</v>
      </c>
      <c r="U12" s="471"/>
    </row>
    <row r="13" spans="1:21" ht="90" x14ac:dyDescent="0.25">
      <c r="A13" s="469">
        <v>630</v>
      </c>
      <c r="B13" s="440">
        <v>630</v>
      </c>
      <c r="C13" s="426"/>
      <c r="D13" s="426"/>
      <c r="E13" s="426"/>
      <c r="F13" s="426"/>
      <c r="G13" s="426"/>
      <c r="H13" s="426"/>
      <c r="I13" s="470" t="s">
        <v>1210</v>
      </c>
      <c r="J13" s="430" t="s">
        <v>1209</v>
      </c>
      <c r="K13" s="430" t="s">
        <v>1201</v>
      </c>
      <c r="L13" s="431" t="s">
        <v>848</v>
      </c>
      <c r="M13" s="437">
        <v>450000</v>
      </c>
      <c r="N13" s="437">
        <v>450000</v>
      </c>
      <c r="O13" s="434">
        <v>43433</v>
      </c>
      <c r="P13" s="436">
        <v>0</v>
      </c>
      <c r="Q13" s="436">
        <v>0</v>
      </c>
      <c r="R13" s="437">
        <v>0</v>
      </c>
      <c r="S13" s="437">
        <v>0</v>
      </c>
      <c r="T13" s="437">
        <f t="shared" si="0"/>
        <v>450000</v>
      </c>
      <c r="U13" s="471"/>
    </row>
    <row r="14" spans="1:21" ht="90" x14ac:dyDescent="0.25">
      <c r="A14" s="469">
        <v>648</v>
      </c>
      <c r="B14" s="440">
        <v>648</v>
      </c>
      <c r="C14" s="426"/>
      <c r="D14" s="426"/>
      <c r="E14" s="426"/>
      <c r="F14" s="426"/>
      <c r="G14" s="426"/>
      <c r="H14" s="426"/>
      <c r="I14" s="470" t="s">
        <v>1211</v>
      </c>
      <c r="J14" s="430" t="s">
        <v>1209</v>
      </c>
      <c r="K14" s="430" t="s">
        <v>1201</v>
      </c>
      <c r="L14" s="431" t="s">
        <v>848</v>
      </c>
      <c r="M14" s="437">
        <v>450000</v>
      </c>
      <c r="N14" s="437">
        <v>450000</v>
      </c>
      <c r="O14" s="434">
        <v>43574</v>
      </c>
      <c r="P14" s="436">
        <v>0</v>
      </c>
      <c r="Q14" s="436">
        <v>0</v>
      </c>
      <c r="R14" s="437">
        <v>0</v>
      </c>
      <c r="S14" s="437">
        <v>0</v>
      </c>
      <c r="T14" s="437">
        <f t="shared" si="0"/>
        <v>450000</v>
      </c>
      <c r="U14" s="471"/>
    </row>
    <row r="15" spans="1:21" ht="90" x14ac:dyDescent="0.25">
      <c r="A15" s="469">
        <v>700</v>
      </c>
      <c r="B15" s="440">
        <v>700</v>
      </c>
      <c r="C15" s="426"/>
      <c r="D15" s="426"/>
      <c r="E15" s="426"/>
      <c r="F15" s="426"/>
      <c r="G15" s="426"/>
      <c r="H15" s="426"/>
      <c r="I15" s="470" t="s">
        <v>1212</v>
      </c>
      <c r="J15" s="430" t="s">
        <v>1213</v>
      </c>
      <c r="K15" s="430" t="s">
        <v>1201</v>
      </c>
      <c r="L15" s="431" t="s">
        <v>848</v>
      </c>
      <c r="M15" s="437">
        <v>400000</v>
      </c>
      <c r="N15" s="437">
        <v>400000</v>
      </c>
      <c r="O15" s="434">
        <v>43668</v>
      </c>
      <c r="P15" s="436">
        <v>0</v>
      </c>
      <c r="Q15" s="436">
        <v>0</v>
      </c>
      <c r="R15" s="437">
        <v>0</v>
      </c>
      <c r="S15" s="437">
        <v>0</v>
      </c>
      <c r="T15" s="437">
        <f t="shared" si="0"/>
        <v>400000</v>
      </c>
      <c r="U15" s="471"/>
    </row>
    <row r="16" spans="1:21" ht="105" x14ac:dyDescent="0.25">
      <c r="A16" s="469">
        <v>705</v>
      </c>
      <c r="B16" s="440">
        <v>705</v>
      </c>
      <c r="C16" s="426"/>
      <c r="D16" s="426"/>
      <c r="E16" s="426"/>
      <c r="F16" s="426"/>
      <c r="G16" s="426"/>
      <c r="H16" s="426"/>
      <c r="I16" s="470" t="s">
        <v>1214</v>
      </c>
      <c r="J16" s="430" t="s">
        <v>1215</v>
      </c>
      <c r="K16" s="430" t="s">
        <v>1201</v>
      </c>
      <c r="L16" s="431" t="s">
        <v>848</v>
      </c>
      <c r="M16" s="437">
        <v>250000</v>
      </c>
      <c r="N16" s="437">
        <v>250000</v>
      </c>
      <c r="O16" s="434">
        <v>43488</v>
      </c>
      <c r="P16" s="436">
        <v>0</v>
      </c>
      <c r="Q16" s="436">
        <v>0</v>
      </c>
      <c r="R16" s="437">
        <v>0</v>
      </c>
      <c r="S16" s="437">
        <v>0</v>
      </c>
      <c r="T16" s="437">
        <f t="shared" si="0"/>
        <v>250000</v>
      </c>
      <c r="U16" s="471"/>
    </row>
    <row r="17" spans="1:21" ht="210" x14ac:dyDescent="0.25">
      <c r="A17" s="469">
        <v>706</v>
      </c>
      <c r="B17" s="440">
        <v>706</v>
      </c>
      <c r="C17" s="426"/>
      <c r="D17" s="426"/>
      <c r="E17" s="426"/>
      <c r="F17" s="426"/>
      <c r="G17" s="426"/>
      <c r="H17" s="426"/>
      <c r="I17" s="470" t="s">
        <v>1216</v>
      </c>
      <c r="J17" s="430" t="s">
        <v>1217</v>
      </c>
      <c r="K17" s="430" t="s">
        <v>1201</v>
      </c>
      <c r="L17" s="431" t="s">
        <v>848</v>
      </c>
      <c r="M17" s="437">
        <v>250000</v>
      </c>
      <c r="N17" s="437">
        <v>250000</v>
      </c>
      <c r="O17" s="434">
        <v>43404</v>
      </c>
      <c r="P17" s="436">
        <v>0</v>
      </c>
      <c r="Q17" s="436">
        <v>0</v>
      </c>
      <c r="R17" s="437">
        <v>0</v>
      </c>
      <c r="S17" s="437">
        <v>0</v>
      </c>
      <c r="T17" s="437">
        <f t="shared" si="0"/>
        <v>250000</v>
      </c>
      <c r="U17" s="471" t="s">
        <v>1204</v>
      </c>
    </row>
    <row r="18" spans="1:21" ht="210" x14ac:dyDescent="0.25">
      <c r="A18" s="469">
        <v>712</v>
      </c>
      <c r="B18" s="440">
        <v>712</v>
      </c>
      <c r="C18" s="426"/>
      <c r="D18" s="426"/>
      <c r="E18" s="426"/>
      <c r="F18" s="426"/>
      <c r="G18" s="426"/>
      <c r="H18" s="426"/>
      <c r="I18" s="470" t="s">
        <v>1218</v>
      </c>
      <c r="J18" s="430" t="s">
        <v>1219</v>
      </c>
      <c r="K18" s="430" t="s">
        <v>1201</v>
      </c>
      <c r="L18" s="431" t="s">
        <v>848</v>
      </c>
      <c r="M18" s="437">
        <v>250000</v>
      </c>
      <c r="N18" s="437">
        <v>250000</v>
      </c>
      <c r="O18" s="434">
        <v>43404</v>
      </c>
      <c r="P18" s="436">
        <v>0</v>
      </c>
      <c r="Q18" s="436">
        <v>0</v>
      </c>
      <c r="R18" s="437">
        <v>0</v>
      </c>
      <c r="S18" s="437">
        <v>0</v>
      </c>
      <c r="T18" s="437">
        <f t="shared" si="0"/>
        <v>250000</v>
      </c>
      <c r="U18" s="471" t="s">
        <v>1204</v>
      </c>
    </row>
    <row r="19" spans="1:21" ht="90" x14ac:dyDescent="0.25">
      <c r="A19" s="469">
        <v>713</v>
      </c>
      <c r="B19" s="440">
        <v>713</v>
      </c>
      <c r="C19" s="426"/>
      <c r="D19" s="426"/>
      <c r="E19" s="426"/>
      <c r="F19" s="426"/>
      <c r="G19" s="426"/>
      <c r="H19" s="426"/>
      <c r="I19" s="470" t="s">
        <v>1220</v>
      </c>
      <c r="J19" s="430" t="s">
        <v>1217</v>
      </c>
      <c r="K19" s="430" t="s">
        <v>1201</v>
      </c>
      <c r="L19" s="431" t="s">
        <v>848</v>
      </c>
      <c r="M19" s="437">
        <v>250000</v>
      </c>
      <c r="N19" s="437">
        <v>250000</v>
      </c>
      <c r="O19" s="434">
        <v>43325</v>
      </c>
      <c r="P19" s="436">
        <v>0</v>
      </c>
      <c r="Q19" s="436">
        <v>0</v>
      </c>
      <c r="R19" s="437">
        <v>0</v>
      </c>
      <c r="S19" s="437">
        <v>0</v>
      </c>
      <c r="T19" s="437">
        <f t="shared" si="0"/>
        <v>250000</v>
      </c>
      <c r="U19" s="471"/>
    </row>
    <row r="20" spans="1:21" ht="105" x14ac:dyDescent="0.25">
      <c r="A20" s="469">
        <v>719</v>
      </c>
      <c r="B20" s="440">
        <v>719</v>
      </c>
      <c r="C20" s="426"/>
      <c r="D20" s="426"/>
      <c r="E20" s="426"/>
      <c r="F20" s="426"/>
      <c r="G20" s="426"/>
      <c r="H20" s="426"/>
      <c r="I20" s="470" t="s">
        <v>1221</v>
      </c>
      <c r="J20" s="430" t="s">
        <v>1222</v>
      </c>
      <c r="K20" s="430" t="s">
        <v>1201</v>
      </c>
      <c r="L20" s="431" t="s">
        <v>848</v>
      </c>
      <c r="M20" s="437">
        <v>450000</v>
      </c>
      <c r="N20" s="437">
        <v>450000</v>
      </c>
      <c r="O20" s="434">
        <v>43403</v>
      </c>
      <c r="P20" s="436">
        <v>0</v>
      </c>
      <c r="Q20" s="436">
        <v>0</v>
      </c>
      <c r="R20" s="437">
        <v>0</v>
      </c>
      <c r="S20" s="437">
        <v>0</v>
      </c>
      <c r="T20" s="437">
        <f t="shared" si="0"/>
        <v>450000</v>
      </c>
      <c r="U20" s="471"/>
    </row>
    <row r="21" spans="1:21" ht="90" x14ac:dyDescent="0.25">
      <c r="A21" s="469">
        <v>732</v>
      </c>
      <c r="B21" s="440">
        <v>732</v>
      </c>
      <c r="C21" s="426"/>
      <c r="D21" s="426"/>
      <c r="E21" s="426"/>
      <c r="F21" s="426"/>
      <c r="G21" s="426"/>
      <c r="H21" s="426"/>
      <c r="I21" s="470" t="s">
        <v>1223</v>
      </c>
      <c r="J21" s="430" t="s">
        <v>1224</v>
      </c>
      <c r="K21" s="430" t="s">
        <v>1201</v>
      </c>
      <c r="L21" s="431" t="s">
        <v>848</v>
      </c>
      <c r="M21" s="437">
        <v>400000</v>
      </c>
      <c r="N21" s="437">
        <v>400000</v>
      </c>
      <c r="O21" s="434">
        <v>43643</v>
      </c>
      <c r="P21" s="436">
        <v>0</v>
      </c>
      <c r="Q21" s="436">
        <v>0</v>
      </c>
      <c r="R21" s="437">
        <v>0</v>
      </c>
      <c r="S21" s="437">
        <v>0</v>
      </c>
      <c r="T21" s="437">
        <f t="shared" si="0"/>
        <v>400000</v>
      </c>
      <c r="U21" s="471"/>
    </row>
    <row r="22" spans="1:21" ht="105" x14ac:dyDescent="0.25">
      <c r="A22" s="469">
        <v>743</v>
      </c>
      <c r="B22" s="440">
        <v>743</v>
      </c>
      <c r="C22" s="426"/>
      <c r="D22" s="426"/>
      <c r="E22" s="426"/>
      <c r="F22" s="426"/>
      <c r="G22" s="426"/>
      <c r="H22" s="426"/>
      <c r="I22" s="470" t="s">
        <v>1225</v>
      </c>
      <c r="J22" s="430" t="s">
        <v>1226</v>
      </c>
      <c r="K22" s="430" t="s">
        <v>1201</v>
      </c>
      <c r="L22" s="431" t="s">
        <v>848</v>
      </c>
      <c r="M22" s="437">
        <v>400000</v>
      </c>
      <c r="N22" s="437">
        <v>457672</v>
      </c>
      <c r="O22" s="434">
        <v>43348</v>
      </c>
      <c r="P22" s="436">
        <v>1</v>
      </c>
      <c r="Q22" s="436">
        <v>0</v>
      </c>
      <c r="R22" s="437">
        <v>457672</v>
      </c>
      <c r="S22" s="437">
        <v>0</v>
      </c>
      <c r="T22" s="437">
        <f t="shared" si="0"/>
        <v>0</v>
      </c>
      <c r="U22" s="471"/>
    </row>
    <row r="23" spans="1:21" ht="105" x14ac:dyDescent="0.25">
      <c r="A23" s="469" t="s">
        <v>1227</v>
      </c>
      <c r="B23" s="440" t="s">
        <v>1227</v>
      </c>
      <c r="C23" s="426"/>
      <c r="D23" s="426"/>
      <c r="E23" s="426"/>
      <c r="F23" s="426"/>
      <c r="G23" s="426"/>
      <c r="H23" s="426"/>
      <c r="I23" s="470"/>
      <c r="J23" s="472" t="s">
        <v>1228</v>
      </c>
      <c r="K23" s="430" t="s">
        <v>1201</v>
      </c>
      <c r="L23" s="431" t="s">
        <v>848</v>
      </c>
      <c r="M23" s="437">
        <v>747212</v>
      </c>
      <c r="N23" s="437">
        <v>500173</v>
      </c>
      <c r="O23" s="434" t="s">
        <v>415</v>
      </c>
      <c r="P23" s="436">
        <v>0</v>
      </c>
      <c r="Q23" s="436">
        <v>0</v>
      </c>
      <c r="R23" s="437">
        <v>0</v>
      </c>
      <c r="S23" s="437">
        <v>0</v>
      </c>
      <c r="T23" s="437">
        <f t="shared" si="0"/>
        <v>500173</v>
      </c>
      <c r="U23" s="471"/>
    </row>
    <row r="24" spans="1:21" x14ac:dyDescent="0.25">
      <c r="A24" s="425"/>
      <c r="B24" s="440"/>
      <c r="C24" s="426"/>
      <c r="D24" s="426"/>
      <c r="E24" s="426"/>
      <c r="F24" s="426"/>
      <c r="G24" s="426"/>
      <c r="H24" s="426"/>
      <c r="I24" s="473"/>
      <c r="J24" s="474"/>
      <c r="K24" s="430"/>
      <c r="L24" s="431"/>
      <c r="M24" s="437">
        <f>SUM(M8:M23)</f>
        <v>6000000</v>
      </c>
      <c r="N24" s="437">
        <f>SUM(N8:N23)</f>
        <v>6000000</v>
      </c>
      <c r="O24" s="475"/>
      <c r="P24" s="435"/>
      <c r="Q24" s="436"/>
      <c r="R24" s="433">
        <f>SUM(R8:R23)</f>
        <v>1149827</v>
      </c>
      <c r="S24" s="437">
        <f>SUM(S8:S22)</f>
        <v>0</v>
      </c>
      <c r="T24" s="437">
        <f>SUM(T8:T23)</f>
        <v>4850173</v>
      </c>
      <c r="U24" s="438"/>
    </row>
    <row r="25" spans="1:21" ht="15.75" x14ac:dyDescent="0.25">
      <c r="A25" s="405"/>
      <c r="B25" s="405"/>
      <c r="C25" s="476"/>
      <c r="D25" s="476"/>
      <c r="E25" s="476"/>
      <c r="F25" s="476"/>
      <c r="G25" s="476"/>
      <c r="H25" s="476"/>
      <c r="I25" s="477"/>
      <c r="J25" s="405"/>
      <c r="K25" s="478"/>
      <c r="L25" s="405"/>
      <c r="M25" s="437"/>
      <c r="N25" s="437"/>
      <c r="O25" s="479"/>
      <c r="P25" s="405"/>
      <c r="Q25" s="405"/>
      <c r="R25" s="480"/>
      <c r="S25" s="480"/>
      <c r="T25" s="437"/>
      <c r="U25" s="476"/>
    </row>
    <row r="26" spans="1:21" ht="60" x14ac:dyDescent="0.25">
      <c r="A26" s="425" t="s">
        <v>1229</v>
      </c>
      <c r="B26" s="425" t="s">
        <v>1229</v>
      </c>
      <c r="C26" s="426"/>
      <c r="D26" s="426"/>
      <c r="E26" s="426"/>
      <c r="F26" s="426"/>
      <c r="G26" s="426"/>
      <c r="H26" s="426"/>
      <c r="I26" s="470" t="s">
        <v>1230</v>
      </c>
      <c r="J26" s="481" t="s">
        <v>1231</v>
      </c>
      <c r="K26" s="430" t="s">
        <v>1201</v>
      </c>
      <c r="L26" s="431" t="s">
        <v>848</v>
      </c>
      <c r="M26" s="437">
        <v>30000000</v>
      </c>
      <c r="N26" s="437">
        <v>30000000</v>
      </c>
      <c r="O26" s="434" t="s">
        <v>415</v>
      </c>
      <c r="P26" s="436">
        <v>0</v>
      </c>
      <c r="Q26" s="436">
        <v>0</v>
      </c>
      <c r="R26" s="437">
        <v>0</v>
      </c>
      <c r="S26" s="437">
        <v>0</v>
      </c>
      <c r="T26" s="437">
        <f>N26-R26-S26</f>
        <v>30000000</v>
      </c>
      <c r="U26" s="471"/>
    </row>
  </sheetData>
  <mergeCells count="19">
    <mergeCell ref="U5:U7"/>
    <mergeCell ref="O5:O7"/>
    <mergeCell ref="P5:P7"/>
    <mergeCell ref="Q5:Q7"/>
    <mergeCell ref="R5:R7"/>
    <mergeCell ref="S5:S7"/>
    <mergeCell ref="T5:T7"/>
    <mergeCell ref="A3:H3"/>
    <mergeCell ref="J3:K3"/>
    <mergeCell ref="N5:N7"/>
    <mergeCell ref="J1:K1"/>
    <mergeCell ref="L1:L3"/>
    <mergeCell ref="M1:M3"/>
    <mergeCell ref="J2:K2"/>
    <mergeCell ref="I5:I7"/>
    <mergeCell ref="J5:J7"/>
    <mergeCell ref="K5:K7"/>
    <mergeCell ref="L5:L7"/>
    <mergeCell ref="M5:M7"/>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heetViews>
  <sheetFormatPr defaultRowHeight="15" x14ac:dyDescent="0.25"/>
  <cols>
    <col min="1" max="1" width="9.140625" style="306"/>
    <col min="2" max="2" width="11.85546875" style="306" customWidth="1"/>
    <col min="3" max="3" width="14" style="306" customWidth="1"/>
    <col min="4" max="4" width="18.42578125" style="306" customWidth="1"/>
    <col min="5" max="5" width="13.85546875" style="306" customWidth="1"/>
    <col min="6" max="6" width="15.5703125" style="306" customWidth="1"/>
    <col min="7" max="7" width="14.7109375" style="306" customWidth="1"/>
    <col min="8" max="8" width="17.42578125" style="306" customWidth="1"/>
    <col min="9" max="9" width="15" style="306" customWidth="1"/>
    <col min="10" max="10" width="15.42578125" style="306" customWidth="1"/>
    <col min="11" max="11" width="16.7109375" style="306" customWidth="1"/>
    <col min="12" max="12" width="15.140625" style="306" customWidth="1"/>
    <col min="13" max="13" width="14.5703125" style="306" customWidth="1"/>
    <col min="14" max="16384" width="9.140625" style="306"/>
  </cols>
  <sheetData>
    <row r="1" spans="1:14" ht="15.75" x14ac:dyDescent="0.25">
      <c r="B1" s="299" t="s">
        <v>24</v>
      </c>
      <c r="C1" s="699" t="s">
        <v>1232</v>
      </c>
      <c r="D1" s="700"/>
      <c r="E1" s="301"/>
      <c r="I1" s="360"/>
    </row>
    <row r="2" spans="1:14" ht="15.75" x14ac:dyDescent="0.25">
      <c r="B2" s="299" t="s">
        <v>26</v>
      </c>
      <c r="C2" s="792">
        <v>43168</v>
      </c>
      <c r="D2" s="793"/>
      <c r="E2" s="302"/>
      <c r="G2" s="360"/>
      <c r="H2" s="544"/>
      <c r="I2" s="360"/>
      <c r="J2" s="360"/>
      <c r="M2" s="584"/>
    </row>
    <row r="3" spans="1:14" ht="31.5" x14ac:dyDescent="0.25">
      <c r="B3" s="299" t="s">
        <v>27</v>
      </c>
      <c r="C3" s="699" t="s">
        <v>1233</v>
      </c>
      <c r="D3" s="700"/>
      <c r="E3" s="301"/>
    </row>
    <row r="4" spans="1:14" ht="15.75" x14ac:dyDescent="0.25">
      <c r="B4" s="304"/>
      <c r="C4" s="305"/>
    </row>
    <row r="5" spans="1:14" ht="30" customHeight="1" x14ac:dyDescent="0.25">
      <c r="A5" s="705" t="s">
        <v>29</v>
      </c>
      <c r="B5" s="730" t="s">
        <v>30</v>
      </c>
      <c r="C5" s="730" t="s">
        <v>31</v>
      </c>
      <c r="D5" s="730" t="s">
        <v>32</v>
      </c>
      <c r="E5" s="730" t="s">
        <v>33</v>
      </c>
      <c r="F5" s="730" t="s">
        <v>1</v>
      </c>
      <c r="G5" s="730" t="s">
        <v>629</v>
      </c>
      <c r="H5" s="705" t="s">
        <v>36</v>
      </c>
      <c r="I5" s="794" t="s">
        <v>37</v>
      </c>
      <c r="J5" s="730" t="s">
        <v>38</v>
      </c>
      <c r="K5" s="705" t="s">
        <v>3</v>
      </c>
      <c r="L5" s="705" t="s">
        <v>5</v>
      </c>
      <c r="M5" s="705" t="s">
        <v>7</v>
      </c>
      <c r="N5" s="705" t="s">
        <v>40</v>
      </c>
    </row>
    <row r="6" spans="1:14" ht="30" customHeight="1" x14ac:dyDescent="0.25">
      <c r="A6" s="706"/>
      <c r="B6" s="730"/>
      <c r="C6" s="730"/>
      <c r="D6" s="730"/>
      <c r="E6" s="730"/>
      <c r="F6" s="730"/>
      <c r="G6" s="730"/>
      <c r="H6" s="706"/>
      <c r="I6" s="795"/>
      <c r="J6" s="730"/>
      <c r="K6" s="706"/>
      <c r="L6" s="706"/>
      <c r="M6" s="706"/>
      <c r="N6" s="706"/>
    </row>
    <row r="7" spans="1:14" ht="30" customHeight="1" x14ac:dyDescent="0.25">
      <c r="A7" s="707"/>
      <c r="B7" s="730"/>
      <c r="C7" s="730"/>
      <c r="D7" s="730"/>
      <c r="E7" s="730"/>
      <c r="F7" s="730"/>
      <c r="G7" s="730"/>
      <c r="H7" s="707"/>
      <c r="I7" s="796"/>
      <c r="J7" s="730"/>
      <c r="K7" s="707"/>
      <c r="L7" s="707"/>
      <c r="M7" s="707"/>
      <c r="N7" s="707"/>
    </row>
    <row r="8" spans="1:14" ht="165" x14ac:dyDescent="0.25">
      <c r="A8" s="366">
        <v>1</v>
      </c>
      <c r="B8" s="366" t="s">
        <v>1234</v>
      </c>
      <c r="C8" s="128" t="s">
        <v>1235</v>
      </c>
      <c r="D8" s="367" t="s">
        <v>1236</v>
      </c>
      <c r="E8" s="128" t="s">
        <v>1237</v>
      </c>
      <c r="F8" s="482">
        <v>1425000</v>
      </c>
      <c r="G8" s="489">
        <v>1425000</v>
      </c>
      <c r="H8" s="585">
        <v>43708</v>
      </c>
      <c r="I8" s="487">
        <v>0</v>
      </c>
      <c r="J8" s="487">
        <v>0</v>
      </c>
      <c r="K8" s="483">
        <v>44940</v>
      </c>
      <c r="L8" s="484">
        <v>15852</v>
      </c>
      <c r="M8" s="482">
        <f>G8-K8-L8</f>
        <v>1364208</v>
      </c>
      <c r="N8" s="366" t="s">
        <v>94</v>
      </c>
    </row>
    <row r="9" spans="1:14" ht="150" x14ac:dyDescent="0.25">
      <c r="A9" s="366">
        <v>2</v>
      </c>
      <c r="B9" s="366" t="s">
        <v>1238</v>
      </c>
      <c r="C9" s="128" t="s">
        <v>1239</v>
      </c>
      <c r="D9" s="128" t="s">
        <v>1240</v>
      </c>
      <c r="E9" s="128" t="s">
        <v>1241</v>
      </c>
      <c r="F9" s="482">
        <v>2000000</v>
      </c>
      <c r="G9" s="489">
        <v>2000000</v>
      </c>
      <c r="H9" s="586"/>
      <c r="I9" s="487"/>
      <c r="J9" s="487"/>
      <c r="K9" s="484">
        <v>1546393.23</v>
      </c>
      <c r="L9" s="484">
        <v>159586.28</v>
      </c>
      <c r="M9" s="482">
        <f t="shared" ref="M9:M15" si="0">G9-K9-L9</f>
        <v>294020.49</v>
      </c>
      <c r="N9" s="366" t="s">
        <v>94</v>
      </c>
    </row>
    <row r="10" spans="1:14" ht="105" x14ac:dyDescent="0.25">
      <c r="A10" s="366">
        <v>3</v>
      </c>
      <c r="B10" s="366" t="s">
        <v>1242</v>
      </c>
      <c r="C10" s="367" t="s">
        <v>1243</v>
      </c>
      <c r="D10" s="367" t="s">
        <v>1244</v>
      </c>
      <c r="E10" s="367" t="s">
        <v>1237</v>
      </c>
      <c r="F10" s="482">
        <v>2000000</v>
      </c>
      <c r="G10" s="482">
        <v>2000000</v>
      </c>
      <c r="H10" s="585">
        <v>43708</v>
      </c>
      <c r="I10" s="487">
        <v>0</v>
      </c>
      <c r="J10" s="487">
        <v>0</v>
      </c>
      <c r="K10" s="488">
        <v>2000000</v>
      </c>
      <c r="L10" s="488">
        <v>0</v>
      </c>
      <c r="M10" s="482">
        <f>G10-K10-L10</f>
        <v>0</v>
      </c>
      <c r="N10" s="366" t="s">
        <v>94</v>
      </c>
    </row>
    <row r="11" spans="1:14" ht="105" x14ac:dyDescent="0.25">
      <c r="A11" s="366">
        <v>4</v>
      </c>
      <c r="B11" s="366" t="s">
        <v>1245</v>
      </c>
      <c r="C11" s="128" t="s">
        <v>1246</v>
      </c>
      <c r="D11" s="128" t="s">
        <v>1247</v>
      </c>
      <c r="E11" s="128" t="s">
        <v>1237</v>
      </c>
      <c r="F11" s="489">
        <v>102000</v>
      </c>
      <c r="G11" s="489">
        <v>102000</v>
      </c>
      <c r="H11" s="585">
        <v>43343</v>
      </c>
      <c r="I11" s="487">
        <v>0</v>
      </c>
      <c r="J11" s="487">
        <v>0</v>
      </c>
      <c r="K11" s="484">
        <v>0</v>
      </c>
      <c r="L11" s="484">
        <v>0</v>
      </c>
      <c r="M11" s="482">
        <f t="shared" si="0"/>
        <v>102000</v>
      </c>
      <c r="N11" s="366" t="s">
        <v>94</v>
      </c>
    </row>
    <row r="12" spans="1:14" ht="90" x14ac:dyDescent="0.25">
      <c r="A12" s="366">
        <v>5</v>
      </c>
      <c r="B12" s="366" t="s">
        <v>1248</v>
      </c>
      <c r="C12" s="128" t="s">
        <v>1249</v>
      </c>
      <c r="D12" s="128" t="s">
        <v>1250</v>
      </c>
      <c r="E12" s="128" t="s">
        <v>1237</v>
      </c>
      <c r="F12" s="489">
        <v>73000</v>
      </c>
      <c r="G12" s="489">
        <v>73000</v>
      </c>
      <c r="H12" s="585">
        <v>43343</v>
      </c>
      <c r="I12" s="487">
        <v>0</v>
      </c>
      <c r="J12" s="487">
        <v>0</v>
      </c>
      <c r="K12" s="484">
        <v>0</v>
      </c>
      <c r="L12" s="484">
        <v>0</v>
      </c>
      <c r="M12" s="482">
        <f t="shared" si="0"/>
        <v>73000</v>
      </c>
      <c r="N12" s="366" t="s">
        <v>94</v>
      </c>
    </row>
    <row r="13" spans="1:14" ht="105" x14ac:dyDescent="0.25">
      <c r="A13" s="366">
        <v>6</v>
      </c>
      <c r="B13" s="366" t="s">
        <v>1251</v>
      </c>
      <c r="C13" s="128" t="s">
        <v>1235</v>
      </c>
      <c r="D13" s="367" t="s">
        <v>1252</v>
      </c>
      <c r="E13" s="128" t="s">
        <v>1237</v>
      </c>
      <c r="F13" s="482">
        <v>575000</v>
      </c>
      <c r="G13" s="489">
        <v>575000</v>
      </c>
      <c r="H13" s="585">
        <v>43708</v>
      </c>
      <c r="I13" s="487"/>
      <c r="J13" s="487"/>
      <c r="K13" s="484">
        <v>3433.9599999999991</v>
      </c>
      <c r="L13" s="484">
        <v>151786.00999999998</v>
      </c>
      <c r="M13" s="482">
        <f t="shared" si="0"/>
        <v>419780.03</v>
      </c>
      <c r="N13" s="366" t="s">
        <v>94</v>
      </c>
    </row>
    <row r="14" spans="1:14" ht="105" x14ac:dyDescent="0.25">
      <c r="A14" s="366">
        <v>7</v>
      </c>
      <c r="B14" s="366" t="s">
        <v>1253</v>
      </c>
      <c r="C14" s="128" t="s">
        <v>1246</v>
      </c>
      <c r="D14" s="128" t="s">
        <v>1254</v>
      </c>
      <c r="E14" s="128" t="s">
        <v>1237</v>
      </c>
      <c r="F14" s="489">
        <v>102000</v>
      </c>
      <c r="G14" s="489">
        <v>102000</v>
      </c>
      <c r="H14" s="585">
        <v>43708</v>
      </c>
      <c r="I14" s="487">
        <v>0</v>
      </c>
      <c r="J14" s="487">
        <v>0</v>
      </c>
      <c r="K14" s="484">
        <v>0</v>
      </c>
      <c r="L14" s="484">
        <v>0</v>
      </c>
      <c r="M14" s="482">
        <f t="shared" si="0"/>
        <v>102000</v>
      </c>
      <c r="N14" s="366" t="s">
        <v>94</v>
      </c>
    </row>
    <row r="15" spans="1:14" ht="90.75" thickBot="1" x14ac:dyDescent="0.3">
      <c r="A15" s="366">
        <v>8</v>
      </c>
      <c r="B15" s="366" t="s">
        <v>1255</v>
      </c>
      <c r="C15" s="128" t="s">
        <v>1249</v>
      </c>
      <c r="D15" s="128" t="s">
        <v>1256</v>
      </c>
      <c r="E15" s="128" t="s">
        <v>1237</v>
      </c>
      <c r="F15" s="489">
        <v>73000</v>
      </c>
      <c r="G15" s="489">
        <v>73000</v>
      </c>
      <c r="H15" s="585">
        <v>43708</v>
      </c>
      <c r="I15" s="487">
        <v>0</v>
      </c>
      <c r="J15" s="487">
        <v>0</v>
      </c>
      <c r="K15" s="484">
        <v>0</v>
      </c>
      <c r="L15" s="484">
        <v>0</v>
      </c>
      <c r="M15" s="482">
        <f t="shared" si="0"/>
        <v>73000</v>
      </c>
      <c r="N15" s="366" t="s">
        <v>94</v>
      </c>
    </row>
    <row r="16" spans="1:14" ht="16.5" thickBot="1" x14ac:dyDescent="0.3">
      <c r="A16" s="360"/>
      <c r="B16" s="546"/>
      <c r="C16" s="360"/>
      <c r="D16" s="360"/>
      <c r="E16" s="587" t="s">
        <v>188</v>
      </c>
      <c r="F16" s="550">
        <f>SUM(F8:F15)</f>
        <v>6350000</v>
      </c>
      <c r="G16" s="550">
        <f>SUM(G8:G15)</f>
        <v>6350000</v>
      </c>
      <c r="H16" s="588"/>
      <c r="I16" s="552"/>
      <c r="J16" s="552"/>
      <c r="K16" s="550">
        <f>SUM(K8:K15)</f>
        <v>3594767.19</v>
      </c>
      <c r="L16" s="550">
        <f>SUM(L8:L15)</f>
        <v>327224.28999999998</v>
      </c>
      <c r="M16" s="550">
        <f>SUM(M8:M15)</f>
        <v>2428008.52</v>
      </c>
      <c r="N16" s="588"/>
    </row>
  </sheetData>
  <mergeCells count="17">
    <mergeCell ref="K5:K7"/>
    <mergeCell ref="L5:L7"/>
    <mergeCell ref="M5:M7"/>
    <mergeCell ref="N5:N7"/>
    <mergeCell ref="E5:E7"/>
    <mergeCell ref="F5:F7"/>
    <mergeCell ref="G5:G7"/>
    <mergeCell ref="H5:H7"/>
    <mergeCell ref="I5:I7"/>
    <mergeCell ref="J5:J7"/>
    <mergeCell ref="C1:D1"/>
    <mergeCell ref="C2:D2"/>
    <mergeCell ref="C3:D3"/>
    <mergeCell ref="A5:A7"/>
    <mergeCell ref="B5:B7"/>
    <mergeCell ref="C5:C7"/>
    <mergeCell ref="D5:D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heetViews>
  <sheetFormatPr defaultRowHeight="15" x14ac:dyDescent="0.25"/>
  <sheetData>
    <row r="1" spans="1:14" ht="31.5" x14ac:dyDescent="0.25">
      <c r="B1" s="299" t="s">
        <v>24</v>
      </c>
      <c r="C1" s="699" t="s">
        <v>1232</v>
      </c>
      <c r="D1" s="700"/>
      <c r="E1" s="301"/>
      <c r="I1" s="113"/>
    </row>
    <row r="2" spans="1:14" ht="15.75" x14ac:dyDescent="0.25">
      <c r="B2" s="299" t="s">
        <v>26</v>
      </c>
      <c r="C2" s="701">
        <v>43168</v>
      </c>
      <c r="D2" s="702"/>
      <c r="E2" s="302"/>
      <c r="G2" s="113"/>
      <c r="H2" s="115"/>
      <c r="I2" s="113"/>
      <c r="J2" s="113"/>
      <c r="M2" s="116"/>
    </row>
    <row r="3" spans="1:14" ht="31.5" x14ac:dyDescent="0.25">
      <c r="B3" s="299" t="s">
        <v>27</v>
      </c>
      <c r="C3" s="703" t="s">
        <v>1233</v>
      </c>
      <c r="D3" s="704"/>
      <c r="E3" s="303"/>
    </row>
    <row r="4" spans="1:14" ht="15.75" x14ac:dyDescent="0.25">
      <c r="B4" s="304"/>
      <c r="C4" s="305"/>
      <c r="D4" s="306"/>
      <c r="E4" s="306"/>
    </row>
    <row r="5" spans="1:14" x14ac:dyDescent="0.25">
      <c r="A5" s="705" t="s">
        <v>29</v>
      </c>
      <c r="B5" s="708" t="s">
        <v>190</v>
      </c>
      <c r="C5" s="709"/>
      <c r="D5" s="709"/>
      <c r="E5" s="709"/>
      <c r="F5" s="709"/>
      <c r="G5" s="709"/>
      <c r="H5" s="709"/>
      <c r="I5" s="709"/>
      <c r="J5" s="709"/>
      <c r="K5" s="709"/>
      <c r="L5" s="709"/>
      <c r="M5" s="709"/>
      <c r="N5" s="710"/>
    </row>
    <row r="6" spans="1:14" x14ac:dyDescent="0.25">
      <c r="A6" s="706"/>
      <c r="B6" s="711"/>
      <c r="C6" s="712"/>
      <c r="D6" s="712"/>
      <c r="E6" s="712"/>
      <c r="F6" s="712"/>
      <c r="G6" s="712"/>
      <c r="H6" s="712"/>
      <c r="I6" s="712"/>
      <c r="J6" s="712"/>
      <c r="K6" s="712"/>
      <c r="L6" s="712"/>
      <c r="M6" s="712"/>
      <c r="N6" s="713"/>
    </row>
    <row r="7" spans="1:14" x14ac:dyDescent="0.25">
      <c r="A7" s="707"/>
      <c r="B7" s="714"/>
      <c r="C7" s="715"/>
      <c r="D7" s="715"/>
      <c r="E7" s="715"/>
      <c r="F7" s="715"/>
      <c r="G7" s="715"/>
      <c r="H7" s="715"/>
      <c r="I7" s="715"/>
      <c r="J7" s="715"/>
      <c r="K7" s="715"/>
      <c r="L7" s="715"/>
      <c r="M7" s="715"/>
      <c r="N7" s="716"/>
    </row>
    <row r="8" spans="1:14" x14ac:dyDescent="0.25">
      <c r="A8" s="366" t="s">
        <v>1257</v>
      </c>
      <c r="B8" s="699" t="s">
        <v>1258</v>
      </c>
      <c r="C8" s="753"/>
      <c r="D8" s="753"/>
      <c r="E8" s="753"/>
      <c r="F8" s="753"/>
      <c r="G8" s="753"/>
      <c r="H8" s="753"/>
      <c r="I8" s="753"/>
      <c r="J8" s="753"/>
      <c r="K8" s="753"/>
      <c r="L8" s="753"/>
      <c r="M8" s="753"/>
      <c r="N8" s="700"/>
    </row>
    <row r="9" spans="1:14" x14ac:dyDescent="0.25">
      <c r="A9" s="372">
        <v>2</v>
      </c>
      <c r="B9" s="699" t="s">
        <v>1259</v>
      </c>
      <c r="C9" s="753"/>
      <c r="D9" s="753"/>
      <c r="E9" s="753"/>
      <c r="F9" s="753"/>
      <c r="G9" s="753"/>
      <c r="H9" s="753"/>
      <c r="I9" s="753"/>
      <c r="J9" s="753"/>
      <c r="K9" s="753"/>
      <c r="L9" s="753"/>
      <c r="M9" s="753"/>
      <c r="N9" s="700"/>
    </row>
    <row r="10" spans="1:14" x14ac:dyDescent="0.25">
      <c r="A10" s="372">
        <v>3</v>
      </c>
      <c r="B10" s="699" t="s">
        <v>1260</v>
      </c>
      <c r="C10" s="753"/>
      <c r="D10" s="753"/>
      <c r="E10" s="753"/>
      <c r="F10" s="753"/>
      <c r="G10" s="753"/>
      <c r="H10" s="753"/>
      <c r="I10" s="753"/>
      <c r="J10" s="753"/>
      <c r="K10" s="753"/>
      <c r="L10" s="753"/>
      <c r="M10" s="753"/>
      <c r="N10" s="700"/>
    </row>
    <row r="11" spans="1:14" x14ac:dyDescent="0.25">
      <c r="A11" s="372" t="s">
        <v>1261</v>
      </c>
      <c r="B11" s="699" t="s">
        <v>1262</v>
      </c>
      <c r="C11" s="753"/>
      <c r="D11" s="753"/>
      <c r="E11" s="753"/>
      <c r="F11" s="753"/>
      <c r="G11" s="753"/>
      <c r="H11" s="753"/>
      <c r="I11" s="753"/>
      <c r="J11" s="753"/>
      <c r="K11" s="753"/>
      <c r="L11" s="753"/>
      <c r="M11" s="753"/>
      <c r="N11" s="700"/>
    </row>
    <row r="12" spans="1:14" x14ac:dyDescent="0.25">
      <c r="A12" s="372" t="s">
        <v>1263</v>
      </c>
      <c r="B12" s="699" t="s">
        <v>1264</v>
      </c>
      <c r="C12" s="753"/>
      <c r="D12" s="753"/>
      <c r="E12" s="753"/>
      <c r="F12" s="753"/>
      <c r="G12" s="753"/>
      <c r="H12" s="753"/>
      <c r="I12" s="753"/>
      <c r="J12" s="753"/>
      <c r="K12" s="753"/>
      <c r="L12" s="753"/>
      <c r="M12" s="753"/>
      <c r="N12" s="700"/>
    </row>
  </sheetData>
  <mergeCells count="10">
    <mergeCell ref="B11:N11"/>
    <mergeCell ref="B12:N12"/>
    <mergeCell ref="C1:D1"/>
    <mergeCell ref="C2:D2"/>
    <mergeCell ref="C3:D3"/>
    <mergeCell ref="A5:A7"/>
    <mergeCell ref="B5:N7"/>
    <mergeCell ref="B8:N8"/>
    <mergeCell ref="B9:N9"/>
    <mergeCell ref="B10:N1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heetViews>
  <sheetFormatPr defaultColWidth="28.42578125" defaultRowHeight="15" x14ac:dyDescent="0.25"/>
  <cols>
    <col min="1" max="1" width="10.7109375" style="306" customWidth="1"/>
    <col min="2" max="2" width="14" style="306" customWidth="1"/>
    <col min="3" max="4" width="28.42578125" style="306"/>
    <col min="5" max="5" width="17.85546875" style="306" customWidth="1"/>
    <col min="6" max="6" width="21" style="306" customWidth="1"/>
    <col min="7" max="7" width="16.5703125" style="306" customWidth="1"/>
    <col min="8" max="8" width="20.5703125" style="306" customWidth="1"/>
    <col min="9" max="9" width="15.7109375" style="306" customWidth="1"/>
    <col min="10" max="10" width="16.5703125" style="306" customWidth="1"/>
    <col min="11" max="11" width="17.28515625" style="306" customWidth="1"/>
    <col min="12" max="12" width="13.85546875" style="306" customWidth="1"/>
    <col min="13" max="13" width="16.5703125" style="306" customWidth="1"/>
    <col min="14" max="16384" width="28.42578125" style="306"/>
  </cols>
  <sheetData>
    <row r="1" spans="1:14" ht="18.75" x14ac:dyDescent="0.3">
      <c r="A1" s="498"/>
      <c r="B1" s="493" t="s">
        <v>24</v>
      </c>
      <c r="C1" s="797" t="s">
        <v>1265</v>
      </c>
      <c r="D1" s="798"/>
      <c r="E1" s="494"/>
      <c r="F1" s="498"/>
      <c r="G1" s="498"/>
      <c r="H1" s="498"/>
      <c r="I1" s="566"/>
      <c r="J1" s="498"/>
      <c r="K1" s="498"/>
      <c r="L1" s="498"/>
      <c r="M1" s="498"/>
      <c r="N1" s="498"/>
    </row>
    <row r="2" spans="1:14" ht="18.75" x14ac:dyDescent="0.3">
      <c r="A2" s="498"/>
      <c r="B2" s="493" t="s">
        <v>26</v>
      </c>
      <c r="C2" s="799">
        <v>43174</v>
      </c>
      <c r="D2" s="800"/>
      <c r="E2" s="495"/>
      <c r="F2" s="498"/>
      <c r="G2" s="566"/>
      <c r="H2" s="567"/>
      <c r="I2" s="566"/>
      <c r="J2" s="566"/>
      <c r="K2" s="498"/>
      <c r="L2" s="498"/>
      <c r="M2" s="568"/>
      <c r="N2" s="498"/>
    </row>
    <row r="3" spans="1:14" ht="18.75" x14ac:dyDescent="0.3">
      <c r="A3" s="498"/>
      <c r="B3" s="493" t="s">
        <v>27</v>
      </c>
      <c r="C3" s="797" t="s">
        <v>1266</v>
      </c>
      <c r="D3" s="798"/>
      <c r="E3" s="494"/>
      <c r="F3" s="498"/>
      <c r="G3" s="498"/>
      <c r="H3" s="498"/>
      <c r="I3" s="498"/>
      <c r="J3" s="498"/>
      <c r="K3" s="498"/>
      <c r="L3" s="498"/>
      <c r="M3" s="498"/>
      <c r="N3" s="498"/>
    </row>
    <row r="4" spans="1:14" ht="18.75" x14ac:dyDescent="0.3">
      <c r="A4" s="498"/>
      <c r="B4" s="496"/>
      <c r="C4" s="497"/>
      <c r="D4" s="498"/>
      <c r="E4" s="498"/>
      <c r="F4" s="498"/>
      <c r="G4" s="498"/>
      <c r="H4" s="498"/>
      <c r="I4" s="498"/>
      <c r="J4" s="498"/>
      <c r="K4" s="498"/>
      <c r="L4" s="498"/>
      <c r="M4" s="498"/>
      <c r="N4" s="498"/>
    </row>
    <row r="5" spans="1:14" ht="36" customHeight="1" x14ac:dyDescent="0.25">
      <c r="A5" s="801" t="s">
        <v>29</v>
      </c>
      <c r="B5" s="804" t="s">
        <v>30</v>
      </c>
      <c r="C5" s="804" t="s">
        <v>31</v>
      </c>
      <c r="D5" s="804" t="s">
        <v>32</v>
      </c>
      <c r="E5" s="804" t="s">
        <v>33</v>
      </c>
      <c r="F5" s="804" t="s">
        <v>1</v>
      </c>
      <c r="G5" s="804" t="s">
        <v>233</v>
      </c>
      <c r="H5" s="801" t="s">
        <v>36</v>
      </c>
      <c r="I5" s="805" t="s">
        <v>37</v>
      </c>
      <c r="J5" s="804" t="s">
        <v>38</v>
      </c>
      <c r="K5" s="801" t="s">
        <v>3</v>
      </c>
      <c r="L5" s="801" t="s">
        <v>5</v>
      </c>
      <c r="M5" s="801" t="s">
        <v>7</v>
      </c>
      <c r="N5" s="801" t="s">
        <v>40</v>
      </c>
    </row>
    <row r="6" spans="1:14" ht="36" customHeight="1" x14ac:dyDescent="0.25">
      <c r="A6" s="802"/>
      <c r="B6" s="804"/>
      <c r="C6" s="804"/>
      <c r="D6" s="804"/>
      <c r="E6" s="804"/>
      <c r="F6" s="804"/>
      <c r="G6" s="804"/>
      <c r="H6" s="802"/>
      <c r="I6" s="806"/>
      <c r="J6" s="804"/>
      <c r="K6" s="802"/>
      <c r="L6" s="802"/>
      <c r="M6" s="802"/>
      <c r="N6" s="802"/>
    </row>
    <row r="7" spans="1:14" ht="36" customHeight="1" x14ac:dyDescent="0.25">
      <c r="A7" s="803"/>
      <c r="B7" s="804"/>
      <c r="C7" s="804"/>
      <c r="D7" s="804"/>
      <c r="E7" s="804"/>
      <c r="F7" s="804"/>
      <c r="G7" s="804"/>
      <c r="H7" s="803"/>
      <c r="I7" s="807"/>
      <c r="J7" s="804"/>
      <c r="K7" s="803"/>
      <c r="L7" s="803"/>
      <c r="M7" s="803"/>
      <c r="N7" s="803"/>
    </row>
    <row r="8" spans="1:14" ht="150" x14ac:dyDescent="0.3">
      <c r="A8" s="499">
        <v>1</v>
      </c>
      <c r="B8" s="499" t="s">
        <v>1267</v>
      </c>
      <c r="C8" s="500" t="s">
        <v>1268</v>
      </c>
      <c r="D8" s="501" t="s">
        <v>1269</v>
      </c>
      <c r="E8" s="499" t="s">
        <v>1270</v>
      </c>
      <c r="F8" s="502">
        <v>1250000</v>
      </c>
      <c r="G8" s="503">
        <v>1250000</v>
      </c>
      <c r="H8" s="504">
        <v>2019</v>
      </c>
      <c r="I8" s="505">
        <v>0.2</v>
      </c>
      <c r="J8" s="505">
        <v>0.05</v>
      </c>
      <c r="K8" s="506">
        <v>237717</v>
      </c>
      <c r="L8" s="506">
        <v>0</v>
      </c>
      <c r="M8" s="502">
        <f>G8-K8-L8</f>
        <v>1012283</v>
      </c>
      <c r="N8" s="499" t="s">
        <v>1271</v>
      </c>
    </row>
    <row r="9" spans="1:14" ht="150" x14ac:dyDescent="0.3">
      <c r="A9" s="499">
        <v>2</v>
      </c>
      <c r="B9" s="499" t="s">
        <v>1272</v>
      </c>
      <c r="C9" s="500" t="s">
        <v>1273</v>
      </c>
      <c r="D9" s="504" t="s">
        <v>1269</v>
      </c>
      <c r="E9" s="499" t="s">
        <v>1270</v>
      </c>
      <c r="F9" s="507">
        <v>1250000</v>
      </c>
      <c r="G9" s="569">
        <v>1250000</v>
      </c>
      <c r="H9" s="504">
        <v>2019</v>
      </c>
      <c r="I9" s="505">
        <v>0.2</v>
      </c>
      <c r="J9" s="505">
        <v>0.05</v>
      </c>
      <c r="K9" s="508">
        <v>0</v>
      </c>
      <c r="L9" s="508">
        <v>0</v>
      </c>
      <c r="M9" s="502">
        <f t="shared" ref="M9:M22" si="0">G9-K9-L9</f>
        <v>1250000</v>
      </c>
      <c r="N9" s="499" t="s">
        <v>1271</v>
      </c>
    </row>
    <row r="10" spans="1:14" ht="225" x14ac:dyDescent="0.3">
      <c r="A10" s="499">
        <v>3</v>
      </c>
      <c r="B10" s="499" t="s">
        <v>1274</v>
      </c>
      <c r="C10" s="500" t="s">
        <v>1275</v>
      </c>
      <c r="D10" s="504" t="s">
        <v>1276</v>
      </c>
      <c r="E10" s="499" t="s">
        <v>1270</v>
      </c>
      <c r="F10" s="507">
        <v>2200000</v>
      </c>
      <c r="G10" s="569">
        <v>2200000</v>
      </c>
      <c r="H10" s="570">
        <v>43252</v>
      </c>
      <c r="I10" s="505">
        <v>7.0000000000000007E-2</v>
      </c>
      <c r="J10" s="505">
        <v>0.05</v>
      </c>
      <c r="K10" s="508">
        <v>0</v>
      </c>
      <c r="L10" s="508">
        <v>9854</v>
      </c>
      <c r="M10" s="502">
        <f t="shared" si="0"/>
        <v>2190146</v>
      </c>
      <c r="N10" s="499" t="s">
        <v>1277</v>
      </c>
    </row>
    <row r="11" spans="1:14" ht="18.75" x14ac:dyDescent="0.3">
      <c r="A11" s="499"/>
      <c r="B11" s="499"/>
      <c r="C11" s="509"/>
      <c r="D11" s="509"/>
      <c r="E11" s="509"/>
      <c r="F11" s="507"/>
      <c r="G11" s="507"/>
      <c r="H11" s="571"/>
      <c r="I11" s="571"/>
      <c r="J11" s="571"/>
      <c r="K11" s="508"/>
      <c r="L11" s="508"/>
      <c r="M11" s="502">
        <f t="shared" si="0"/>
        <v>0</v>
      </c>
      <c r="N11" s="509"/>
    </row>
    <row r="12" spans="1:14" ht="18.75" x14ac:dyDescent="0.3">
      <c r="A12" s="499"/>
      <c r="B12" s="499"/>
      <c r="C12" s="509"/>
      <c r="D12" s="509"/>
      <c r="E12" s="509"/>
      <c r="F12" s="507"/>
      <c r="G12" s="507"/>
      <c r="H12" s="572"/>
      <c r="I12" s="572"/>
      <c r="J12" s="572"/>
      <c r="K12" s="508"/>
      <c r="L12" s="508"/>
      <c r="M12" s="502">
        <f t="shared" si="0"/>
        <v>0</v>
      </c>
      <c r="N12" s="499"/>
    </row>
    <row r="13" spans="1:14" ht="18.75" x14ac:dyDescent="0.3">
      <c r="A13" s="499"/>
      <c r="B13" s="499"/>
      <c r="C13" s="509"/>
      <c r="D13" s="509"/>
      <c r="E13" s="509"/>
      <c r="F13" s="507"/>
      <c r="G13" s="507"/>
      <c r="H13" s="572"/>
      <c r="I13" s="572"/>
      <c r="J13" s="572"/>
      <c r="K13" s="508"/>
      <c r="L13" s="508"/>
      <c r="M13" s="502">
        <f t="shared" si="0"/>
        <v>0</v>
      </c>
      <c r="N13" s="499"/>
    </row>
    <row r="14" spans="1:14" ht="18.75" x14ac:dyDescent="0.3">
      <c r="A14" s="499"/>
      <c r="B14" s="499"/>
      <c r="C14" s="509"/>
      <c r="D14" s="509"/>
      <c r="E14" s="509"/>
      <c r="F14" s="507"/>
      <c r="G14" s="507"/>
      <c r="H14" s="572"/>
      <c r="I14" s="572"/>
      <c r="J14" s="572"/>
      <c r="K14" s="508"/>
      <c r="L14" s="508"/>
      <c r="M14" s="502">
        <f t="shared" si="0"/>
        <v>0</v>
      </c>
      <c r="N14" s="499"/>
    </row>
    <row r="15" spans="1:14" ht="18.75" x14ac:dyDescent="0.3">
      <c r="A15" s="499"/>
      <c r="B15" s="499"/>
      <c r="C15" s="509"/>
      <c r="D15" s="509"/>
      <c r="E15" s="509"/>
      <c r="F15" s="507"/>
      <c r="G15" s="507"/>
      <c r="H15" s="572"/>
      <c r="I15" s="572"/>
      <c r="J15" s="572"/>
      <c r="K15" s="508"/>
      <c r="L15" s="508"/>
      <c r="M15" s="502">
        <f t="shared" si="0"/>
        <v>0</v>
      </c>
      <c r="N15" s="499"/>
    </row>
    <row r="16" spans="1:14" ht="18.75" x14ac:dyDescent="0.3">
      <c r="A16" s="499"/>
      <c r="B16" s="499"/>
      <c r="C16" s="509"/>
      <c r="D16" s="509"/>
      <c r="E16" s="509"/>
      <c r="F16" s="507"/>
      <c r="G16" s="507"/>
      <c r="H16" s="572"/>
      <c r="I16" s="572"/>
      <c r="J16" s="572"/>
      <c r="K16" s="508"/>
      <c r="L16" s="508"/>
      <c r="M16" s="502">
        <f t="shared" si="0"/>
        <v>0</v>
      </c>
      <c r="N16" s="509"/>
    </row>
    <row r="17" spans="1:14" ht="18.75" x14ac:dyDescent="0.3">
      <c r="A17" s="509"/>
      <c r="B17" s="499"/>
      <c r="C17" s="509"/>
      <c r="D17" s="509"/>
      <c r="E17" s="509"/>
      <c r="F17" s="509"/>
      <c r="G17" s="573"/>
      <c r="H17" s="509"/>
      <c r="I17" s="509"/>
      <c r="J17" s="509"/>
      <c r="K17" s="574"/>
      <c r="L17" s="574"/>
      <c r="M17" s="502">
        <f t="shared" si="0"/>
        <v>0</v>
      </c>
      <c r="N17" s="509"/>
    </row>
    <row r="18" spans="1:14" ht="18.75" x14ac:dyDescent="0.3">
      <c r="A18" s="509"/>
      <c r="B18" s="575"/>
      <c r="C18" s="575"/>
      <c r="D18" s="509"/>
      <c r="E18" s="509"/>
      <c r="F18" s="509"/>
      <c r="G18" s="509"/>
      <c r="H18" s="509"/>
      <c r="I18" s="509"/>
      <c r="J18" s="509"/>
      <c r="K18" s="574"/>
      <c r="L18" s="574"/>
      <c r="M18" s="502">
        <f t="shared" si="0"/>
        <v>0</v>
      </c>
      <c r="N18" s="509"/>
    </row>
    <row r="19" spans="1:14" ht="18.75" x14ac:dyDescent="0.3">
      <c r="A19" s="499"/>
      <c r="B19" s="499"/>
      <c r="C19" s="509"/>
      <c r="D19" s="509"/>
      <c r="E19" s="509"/>
      <c r="F19" s="507"/>
      <c r="G19" s="507"/>
      <c r="H19" s="572"/>
      <c r="I19" s="572"/>
      <c r="J19" s="572"/>
      <c r="K19" s="508"/>
      <c r="L19" s="508"/>
      <c r="M19" s="502">
        <f t="shared" si="0"/>
        <v>0</v>
      </c>
      <c r="N19" s="509"/>
    </row>
    <row r="20" spans="1:14" ht="18.75" x14ac:dyDescent="0.3">
      <c r="A20" s="509"/>
      <c r="B20" s="499"/>
      <c r="C20" s="509"/>
      <c r="D20" s="509"/>
      <c r="E20" s="509"/>
      <c r="F20" s="509"/>
      <c r="G20" s="573"/>
      <c r="H20" s="509"/>
      <c r="I20" s="509"/>
      <c r="J20" s="509"/>
      <c r="K20" s="574"/>
      <c r="L20" s="574"/>
      <c r="M20" s="502">
        <f t="shared" si="0"/>
        <v>0</v>
      </c>
      <c r="N20" s="509"/>
    </row>
    <row r="21" spans="1:14" ht="19.5" thickBot="1" x14ac:dyDescent="0.35">
      <c r="A21" s="509"/>
      <c r="B21" s="575"/>
      <c r="C21" s="575"/>
      <c r="D21" s="509"/>
      <c r="E21" s="576"/>
      <c r="F21" s="576"/>
      <c r="G21" s="576"/>
      <c r="H21" s="509"/>
      <c r="I21" s="576"/>
      <c r="J21" s="576"/>
      <c r="K21" s="577"/>
      <c r="L21" s="577"/>
      <c r="M21" s="510">
        <f t="shared" si="0"/>
        <v>0</v>
      </c>
      <c r="N21" s="576"/>
    </row>
    <row r="22" spans="1:14" ht="19.5" thickBot="1" x14ac:dyDescent="0.35">
      <c r="A22" s="566"/>
      <c r="B22" s="578"/>
      <c r="C22" s="566"/>
      <c r="D22" s="566"/>
      <c r="E22" s="579" t="s">
        <v>188</v>
      </c>
      <c r="F22" s="580">
        <f>SUM(F8:F21)</f>
        <v>4700000</v>
      </c>
      <c r="G22" s="581">
        <f>SUM(G8:G21)</f>
        <v>4700000</v>
      </c>
      <c r="H22" s="582"/>
      <c r="I22" s="583"/>
      <c r="J22" s="583"/>
      <c r="K22" s="580">
        <f>SUM(K8:K21)</f>
        <v>237717</v>
      </c>
      <c r="L22" s="581">
        <f>SUM(L8:L21)</f>
        <v>9854</v>
      </c>
      <c r="M22" s="511">
        <f t="shared" si="0"/>
        <v>4452429</v>
      </c>
      <c r="N22" s="582"/>
    </row>
  </sheetData>
  <mergeCells count="17">
    <mergeCell ref="K5:K7"/>
    <mergeCell ref="L5:L7"/>
    <mergeCell ref="M5:M7"/>
    <mergeCell ref="N5:N7"/>
    <mergeCell ref="E5:E7"/>
    <mergeCell ref="F5:F7"/>
    <mergeCell ref="G5:G7"/>
    <mergeCell ref="H5:H7"/>
    <mergeCell ref="I5:I7"/>
    <mergeCell ref="J5:J7"/>
    <mergeCell ref="C1:D1"/>
    <mergeCell ref="C2:D2"/>
    <mergeCell ref="C3:D3"/>
    <mergeCell ref="A5:A7"/>
    <mergeCell ref="B5:B7"/>
    <mergeCell ref="C5:C7"/>
    <mergeCell ref="D5:D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heetViews>
  <sheetFormatPr defaultColWidth="25.42578125" defaultRowHeight="15" x14ac:dyDescent="0.25"/>
  <cols>
    <col min="1" max="16384" width="25.42578125" style="306"/>
  </cols>
  <sheetData>
    <row r="1" spans="1:14" ht="15.75" x14ac:dyDescent="0.25">
      <c r="B1" s="299" t="s">
        <v>24</v>
      </c>
      <c r="C1" s="699" t="s">
        <v>1278</v>
      </c>
      <c r="D1" s="700"/>
      <c r="E1" s="301"/>
      <c r="I1" s="360"/>
    </row>
    <row r="2" spans="1:14" ht="15.75" x14ac:dyDescent="0.25">
      <c r="B2" s="299" t="s">
        <v>26</v>
      </c>
      <c r="C2" s="808">
        <v>43174</v>
      </c>
      <c r="D2" s="809"/>
      <c r="E2" s="302"/>
      <c r="G2" s="360"/>
      <c r="H2" s="544"/>
      <c r="I2" s="360"/>
      <c r="J2" s="360"/>
      <c r="M2" s="545"/>
    </row>
    <row r="3" spans="1:14" ht="15.75" x14ac:dyDescent="0.25">
      <c r="B3" s="299" t="s">
        <v>27</v>
      </c>
      <c r="C3" s="699" t="s">
        <v>1279</v>
      </c>
      <c r="D3" s="700"/>
      <c r="E3" s="301"/>
    </row>
    <row r="4" spans="1:14" ht="15.75" x14ac:dyDescent="0.25">
      <c r="B4" s="304"/>
      <c r="C4" s="305"/>
    </row>
    <row r="5" spans="1:14" x14ac:dyDescent="0.25">
      <c r="A5" s="705" t="s">
        <v>29</v>
      </c>
      <c r="B5" s="730" t="s">
        <v>30</v>
      </c>
      <c r="C5" s="730" t="s">
        <v>31</v>
      </c>
      <c r="D5" s="730" t="s">
        <v>32</v>
      </c>
      <c r="E5" s="730" t="s">
        <v>33</v>
      </c>
      <c r="F5" s="730" t="s">
        <v>1</v>
      </c>
      <c r="G5" s="730" t="s">
        <v>629</v>
      </c>
      <c r="H5" s="705" t="s">
        <v>36</v>
      </c>
      <c r="I5" s="794" t="s">
        <v>37</v>
      </c>
      <c r="J5" s="730" t="s">
        <v>38</v>
      </c>
      <c r="K5" s="705" t="s">
        <v>3</v>
      </c>
      <c r="L5" s="705" t="s">
        <v>5</v>
      </c>
      <c r="M5" s="705" t="s">
        <v>7</v>
      </c>
      <c r="N5" s="705" t="s">
        <v>40</v>
      </c>
    </row>
    <row r="6" spans="1:14" x14ac:dyDescent="0.25">
      <c r="A6" s="706"/>
      <c r="B6" s="730"/>
      <c r="C6" s="730"/>
      <c r="D6" s="730"/>
      <c r="E6" s="730"/>
      <c r="F6" s="730"/>
      <c r="G6" s="730"/>
      <c r="H6" s="706"/>
      <c r="I6" s="795"/>
      <c r="J6" s="730"/>
      <c r="K6" s="706"/>
      <c r="L6" s="706"/>
      <c r="M6" s="706"/>
      <c r="N6" s="706"/>
    </row>
    <row r="7" spans="1:14" x14ac:dyDescent="0.25">
      <c r="A7" s="707"/>
      <c r="B7" s="730"/>
      <c r="C7" s="730"/>
      <c r="D7" s="730"/>
      <c r="E7" s="730"/>
      <c r="F7" s="730"/>
      <c r="G7" s="730"/>
      <c r="H7" s="707"/>
      <c r="I7" s="796"/>
      <c r="J7" s="730"/>
      <c r="K7" s="707"/>
      <c r="L7" s="707"/>
      <c r="M7" s="707"/>
      <c r="N7" s="707"/>
    </row>
    <row r="8" spans="1:14" ht="135" x14ac:dyDescent="0.25">
      <c r="A8" s="366">
        <v>1</v>
      </c>
      <c r="B8" s="512" t="s">
        <v>1280</v>
      </c>
      <c r="C8" s="128" t="s">
        <v>1281</v>
      </c>
      <c r="D8" s="367" t="s">
        <v>1282</v>
      </c>
      <c r="E8" s="367" t="s">
        <v>1283</v>
      </c>
      <c r="F8" s="489">
        <v>1400000</v>
      </c>
      <c r="G8" s="482">
        <v>1400000</v>
      </c>
      <c r="H8" s="128" t="s">
        <v>1284</v>
      </c>
      <c r="I8" s="487">
        <v>0</v>
      </c>
      <c r="J8" s="487">
        <v>0</v>
      </c>
      <c r="K8" s="488">
        <v>0</v>
      </c>
      <c r="L8" s="488">
        <v>0</v>
      </c>
      <c r="M8" s="482">
        <v>1400000</v>
      </c>
      <c r="N8" s="128" t="s">
        <v>1285</v>
      </c>
    </row>
    <row r="9" spans="1:14" ht="75" x14ac:dyDescent="0.25">
      <c r="A9" s="366"/>
      <c r="B9" s="512" t="s">
        <v>1280</v>
      </c>
      <c r="C9" s="128" t="s">
        <v>1286</v>
      </c>
      <c r="D9" s="367" t="s">
        <v>1287</v>
      </c>
      <c r="E9" s="367" t="s">
        <v>1288</v>
      </c>
      <c r="F9" s="489">
        <v>400000</v>
      </c>
      <c r="G9" s="482">
        <v>400000</v>
      </c>
      <c r="H9" s="513">
        <v>43708</v>
      </c>
      <c r="I9" s="487">
        <v>0</v>
      </c>
      <c r="J9" s="487">
        <v>0</v>
      </c>
      <c r="K9" s="488">
        <v>0</v>
      </c>
      <c r="L9" s="488">
        <v>0</v>
      </c>
      <c r="M9" s="482">
        <f>G9-K9-L9</f>
        <v>400000</v>
      </c>
      <c r="N9" s="128" t="s">
        <v>1289</v>
      </c>
    </row>
    <row r="10" spans="1:14" x14ac:dyDescent="0.25">
      <c r="A10" s="366"/>
      <c r="B10" s="366"/>
      <c r="C10" s="128"/>
      <c r="D10" s="367"/>
      <c r="E10" s="367"/>
      <c r="F10" s="482"/>
      <c r="G10" s="482"/>
      <c r="H10" s="128"/>
      <c r="I10" s="487"/>
      <c r="J10" s="487"/>
      <c r="K10" s="488"/>
      <c r="L10" s="488"/>
      <c r="M10" s="482">
        <f t="shared" ref="M10:M11" si="0">G10-K10-L10</f>
        <v>0</v>
      </c>
      <c r="N10" s="366"/>
    </row>
    <row r="11" spans="1:14" ht="16.5" thickBot="1" x14ac:dyDescent="0.3">
      <c r="A11" s="366"/>
      <c r="B11" s="565"/>
      <c r="C11" s="128"/>
      <c r="D11" s="514"/>
      <c r="E11" s="514"/>
      <c r="F11" s="515"/>
      <c r="G11" s="482"/>
      <c r="H11" s="128"/>
      <c r="I11" s="487"/>
      <c r="J11" s="487"/>
      <c r="K11" s="488"/>
      <c r="L11" s="488"/>
      <c r="M11" s="516">
        <f t="shared" si="0"/>
        <v>0</v>
      </c>
      <c r="N11" s="558"/>
    </row>
    <row r="12" spans="1:14" ht="16.5" thickBot="1" x14ac:dyDescent="0.3">
      <c r="A12" s="360"/>
      <c r="B12" s="546"/>
      <c r="C12" s="360"/>
      <c r="D12" s="548" t="s">
        <v>188</v>
      </c>
      <c r="E12" s="549"/>
      <c r="F12" s="550">
        <f>SUM(F8:F11)</f>
        <v>1800000</v>
      </c>
      <c r="G12" s="551">
        <f>SUM(G8:G10)</f>
        <v>1800000</v>
      </c>
      <c r="H12" s="552"/>
      <c r="I12" s="552"/>
      <c r="J12" s="552"/>
      <c r="K12" s="551">
        <f t="shared" ref="K12:L12" si="1">SUM(K8:K10)</f>
        <v>0</v>
      </c>
      <c r="L12" s="551">
        <f t="shared" si="1"/>
        <v>0</v>
      </c>
      <c r="M12" s="551">
        <f>SUM(M8:M11)</f>
        <v>1800000</v>
      </c>
      <c r="N12" s="360"/>
    </row>
  </sheetData>
  <mergeCells count="17">
    <mergeCell ref="K5:K7"/>
    <mergeCell ref="L5:L7"/>
    <mergeCell ref="M5:M7"/>
    <mergeCell ref="N5:N7"/>
    <mergeCell ref="E5:E7"/>
    <mergeCell ref="F5:F7"/>
    <mergeCell ref="G5:G7"/>
    <mergeCell ref="H5:H7"/>
    <mergeCell ref="I5:I7"/>
    <mergeCell ref="J5:J7"/>
    <mergeCell ref="C1:D1"/>
    <mergeCell ref="C2:D2"/>
    <mergeCell ref="C3:D3"/>
    <mergeCell ref="A5:A7"/>
    <mergeCell ref="B5:B7"/>
    <mergeCell ref="C5:C7"/>
    <mergeCell ref="D5:D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topLeftCell="A43" workbookViewId="0"/>
  </sheetViews>
  <sheetFormatPr defaultRowHeight="15" x14ac:dyDescent="0.25"/>
  <cols>
    <col min="2" max="2" width="11.85546875" customWidth="1"/>
    <col min="3" max="3" width="16" customWidth="1"/>
    <col min="4" max="4" width="15.28515625" customWidth="1"/>
    <col min="5" max="5" width="12.85546875" customWidth="1"/>
    <col min="6" max="6" width="18.5703125" customWidth="1"/>
    <col min="7" max="7" width="16.42578125" customWidth="1"/>
    <col min="9" max="9" width="14.5703125" customWidth="1"/>
    <col min="10" max="10" width="15" customWidth="1"/>
    <col min="11" max="11" width="15.85546875" customWidth="1"/>
    <col min="12" max="12" width="15" customWidth="1"/>
    <col min="13" max="13" width="12.5703125" customWidth="1"/>
    <col min="14" max="14" width="19.140625" customWidth="1"/>
  </cols>
  <sheetData>
    <row r="1" spans="1:15" ht="31.5" x14ac:dyDescent="0.25">
      <c r="B1" s="299" t="s">
        <v>24</v>
      </c>
      <c r="C1" s="699" t="s">
        <v>1290</v>
      </c>
      <c r="D1" s="700"/>
      <c r="E1" s="301"/>
      <c r="F1" s="339"/>
      <c r="J1" s="113"/>
    </row>
    <row r="2" spans="1:15" ht="15.75" x14ac:dyDescent="0.25">
      <c r="B2" s="299" t="s">
        <v>26</v>
      </c>
      <c r="C2" s="701">
        <v>43174</v>
      </c>
      <c r="D2" s="702"/>
      <c r="E2" s="302"/>
      <c r="F2" s="339"/>
      <c r="G2" s="113"/>
      <c r="H2" s="113"/>
      <c r="I2" s="115"/>
      <c r="J2" s="113"/>
      <c r="K2" s="113"/>
      <c r="N2" s="344"/>
    </row>
    <row r="3" spans="1:15" ht="31.5" x14ac:dyDescent="0.25">
      <c r="B3" s="299" t="s">
        <v>27</v>
      </c>
      <c r="C3" s="491" t="s">
        <v>1291</v>
      </c>
      <c r="D3" s="492"/>
      <c r="E3" s="303"/>
      <c r="F3" s="339"/>
    </row>
    <row r="4" spans="1:15" ht="15.75" x14ac:dyDescent="0.25">
      <c r="B4" s="304"/>
      <c r="C4" s="305"/>
      <c r="D4" s="306"/>
      <c r="E4" s="306"/>
      <c r="F4" s="339"/>
    </row>
    <row r="5" spans="1:15" ht="36.75" customHeight="1" x14ac:dyDescent="0.25">
      <c r="A5" s="730" t="s">
        <v>1292</v>
      </c>
      <c r="B5" s="810" t="s">
        <v>30</v>
      </c>
      <c r="C5" s="730" t="s">
        <v>31</v>
      </c>
      <c r="D5" s="730" t="s">
        <v>32</v>
      </c>
      <c r="E5" s="730" t="s">
        <v>33</v>
      </c>
      <c r="F5" s="734" t="s">
        <v>1</v>
      </c>
      <c r="G5" s="730" t="s">
        <v>629</v>
      </c>
      <c r="H5" s="705"/>
      <c r="I5" s="705" t="s">
        <v>36</v>
      </c>
      <c r="J5" s="794" t="s">
        <v>37</v>
      </c>
      <c r="K5" s="730" t="s">
        <v>38</v>
      </c>
      <c r="L5" s="705" t="s">
        <v>3</v>
      </c>
      <c r="M5" s="705" t="s">
        <v>5</v>
      </c>
      <c r="N5" s="705" t="s">
        <v>7</v>
      </c>
      <c r="O5" s="705" t="s">
        <v>40</v>
      </c>
    </row>
    <row r="6" spans="1:15" ht="36.75" customHeight="1" x14ac:dyDescent="0.25">
      <c r="A6" s="730"/>
      <c r="B6" s="810"/>
      <c r="C6" s="730"/>
      <c r="D6" s="730"/>
      <c r="E6" s="730"/>
      <c r="F6" s="734"/>
      <c r="G6" s="730"/>
      <c r="H6" s="706"/>
      <c r="I6" s="706"/>
      <c r="J6" s="795"/>
      <c r="K6" s="730"/>
      <c r="L6" s="706"/>
      <c r="M6" s="706"/>
      <c r="N6" s="706"/>
      <c r="O6" s="706"/>
    </row>
    <row r="7" spans="1:15" ht="36.75" customHeight="1" x14ac:dyDescent="0.25">
      <c r="A7" s="730"/>
      <c r="B7" s="810"/>
      <c r="C7" s="730"/>
      <c r="D7" s="730"/>
      <c r="E7" s="730"/>
      <c r="F7" s="734"/>
      <c r="G7" s="730"/>
      <c r="H7" s="707"/>
      <c r="I7" s="707"/>
      <c r="J7" s="796"/>
      <c r="K7" s="730"/>
      <c r="L7" s="707"/>
      <c r="M7" s="707"/>
      <c r="N7" s="707"/>
      <c r="O7" s="707"/>
    </row>
    <row r="8" spans="1:15" ht="60" x14ac:dyDescent="0.25">
      <c r="A8" s="127">
        <v>1</v>
      </c>
      <c r="B8" s="517" t="s">
        <v>1293</v>
      </c>
      <c r="C8" s="518" t="str">
        <f>VLOOKUP(B:B,'[3]CAFM DATA DUMP'!$A:$J,10,0)</f>
        <v>Kerrville State Hospital</v>
      </c>
      <c r="D8" s="519" t="str">
        <f>VLOOKUP(B:B,'[3]CAFM DATA DUMP'!$A:$C,3,0)</f>
        <v>HVAC &amp; Chiller Replacement</v>
      </c>
      <c r="E8" s="367" t="s">
        <v>1294</v>
      </c>
      <c r="F8" s="515">
        <v>80100</v>
      </c>
      <c r="G8" s="515">
        <f>VLOOKUP(B:B,'[4]App SH'!$B:$L,11,0)</f>
        <v>1123815</v>
      </c>
      <c r="H8" s="482"/>
      <c r="I8" s="485" t="s">
        <v>415</v>
      </c>
      <c r="J8" s="520">
        <v>1</v>
      </c>
      <c r="K8" s="520">
        <v>0</v>
      </c>
      <c r="L8" s="486">
        <v>537978</v>
      </c>
      <c r="M8" s="486">
        <f>VLOOKUP(B:B,'[3]CAFM-Excel'!$AU$91:$AZ$140,4,0)</f>
        <v>53372.43</v>
      </c>
      <c r="N8" s="482">
        <f t="shared" ref="N8:N36" si="0">G8-L8-M8</f>
        <v>532464.56999999995</v>
      </c>
      <c r="O8" s="127"/>
    </row>
    <row r="9" spans="1:15" ht="75" x14ac:dyDescent="0.25">
      <c r="A9" s="127">
        <v>1</v>
      </c>
      <c r="B9" s="517" t="s">
        <v>1295</v>
      </c>
      <c r="C9" s="518" t="str">
        <f>VLOOKUP(B:B,'[3]CAFM DATA DUMP'!$A:$J,10,0)</f>
        <v>Rusk State Hospital</v>
      </c>
      <c r="D9" s="519" t="str">
        <f>VLOOKUP(B:B,'[3]CAFM DATA DUMP'!$A:$C,3,0)</f>
        <v>Fire Escape &amp; Wall Replacement</v>
      </c>
      <c r="E9" s="367" t="s">
        <v>1294</v>
      </c>
      <c r="F9" s="515">
        <v>1502187</v>
      </c>
      <c r="G9" s="515">
        <f>VLOOKUP(B:B,'[4]App SH'!$B:$L,11,0)</f>
        <v>1564326</v>
      </c>
      <c r="H9" s="482"/>
      <c r="I9" s="485" t="s">
        <v>415</v>
      </c>
      <c r="J9" s="520">
        <v>0.75</v>
      </c>
      <c r="K9" s="520">
        <v>0</v>
      </c>
      <c r="L9" s="486">
        <f>VLOOKUP(B:B,'[3]CAFM-Excel'!$AU$91:$AZ$140,5,0)</f>
        <v>0</v>
      </c>
      <c r="M9" s="486">
        <f>VLOOKUP(B:B,'[3]CAFM-Excel'!$AU$91:$AZ$140,4,0)</f>
        <v>0</v>
      </c>
      <c r="N9" s="482">
        <f t="shared" si="0"/>
        <v>1564326</v>
      </c>
      <c r="O9" s="127"/>
    </row>
    <row r="10" spans="1:15" ht="60" x14ac:dyDescent="0.25">
      <c r="A10" s="127">
        <v>1</v>
      </c>
      <c r="B10" s="517" t="s">
        <v>1296</v>
      </c>
      <c r="C10" s="518" t="str">
        <f>VLOOKUP(B:B,'[3]CAFM DATA DUMP'!$A:$J,10,0)</f>
        <v>Waco Center for Youth</v>
      </c>
      <c r="D10" s="519" t="str">
        <f>VLOOKUP(B:B,'[3]CAFM DATA DUMP'!$A:$C,3,0)</f>
        <v>Security Fence Installation</v>
      </c>
      <c r="E10" s="367" t="s">
        <v>1294</v>
      </c>
      <c r="F10" s="515">
        <v>200000</v>
      </c>
      <c r="G10" s="515">
        <f>VLOOKUP(B:B,'[4]App SH'!$B:$L,11,0)</f>
        <v>371564</v>
      </c>
      <c r="H10" s="482"/>
      <c r="I10" s="485" t="s">
        <v>415</v>
      </c>
      <c r="J10" s="520">
        <v>0.75</v>
      </c>
      <c r="K10" s="520">
        <v>0</v>
      </c>
      <c r="L10" s="486">
        <f>VLOOKUP(B:B,'[3]CAFM-Excel'!$AU$91:$AZ$140,5,0)</f>
        <v>562271</v>
      </c>
      <c r="M10" s="486">
        <f>VLOOKUP(B:B,'[3]CAFM-Excel'!$AU$91:$AZ$140,4,0)</f>
        <v>0</v>
      </c>
      <c r="N10" s="482">
        <f t="shared" si="0"/>
        <v>-190707</v>
      </c>
      <c r="O10" s="127"/>
    </row>
    <row r="11" spans="1:15" ht="75" x14ac:dyDescent="0.25">
      <c r="A11" s="127">
        <v>1</v>
      </c>
      <c r="B11" s="517" t="s">
        <v>1297</v>
      </c>
      <c r="C11" s="518" t="str">
        <f>VLOOKUP(B:B,'[3]CAFM DATA DUMP'!$A:$J,10,0)</f>
        <v>Austin State Hospital</v>
      </c>
      <c r="D11" s="519" t="str">
        <f>VLOOKUP(B:B,'[3]CAFM DATA DUMP'!$A:$C,3,0)</f>
        <v>Anti-Ligature &amp; Hardware</v>
      </c>
      <c r="E11" s="367" t="s">
        <v>1294</v>
      </c>
      <c r="F11" s="515">
        <v>2432595.69</v>
      </c>
      <c r="G11" s="515">
        <f>VLOOKUP(B:B,'[4]App SH'!$B:$L,11,0)</f>
        <v>2432596</v>
      </c>
      <c r="H11" s="482"/>
      <c r="I11" s="485" t="s">
        <v>415</v>
      </c>
      <c r="J11" s="520">
        <v>0</v>
      </c>
      <c r="K11" s="520">
        <v>0</v>
      </c>
      <c r="L11" s="486">
        <f>VLOOKUP(B:B,'[3]CAFM-Excel'!$AU$91:$AZ$140,5,0)</f>
        <v>0</v>
      </c>
      <c r="M11" s="486">
        <f>VLOOKUP(B:B,'[3]CAFM-Excel'!$AU$91:$AZ$140,4,0)</f>
        <v>0</v>
      </c>
      <c r="N11" s="482">
        <f t="shared" si="0"/>
        <v>2432596</v>
      </c>
      <c r="O11" s="366"/>
    </row>
    <row r="12" spans="1:15" ht="75" x14ac:dyDescent="0.25">
      <c r="A12" s="127">
        <v>1</v>
      </c>
      <c r="B12" s="517" t="s">
        <v>1298</v>
      </c>
      <c r="C12" s="518" t="str">
        <f>VLOOKUP(B:B,'[3]CAFM DATA DUMP'!$A:$J,10,0)</f>
        <v>Big Spring State Hospital</v>
      </c>
      <c r="D12" s="519" t="str">
        <f>VLOOKUP(B:B,'[3]CAFM DATA DUMP'!$A:$C,3,0)</f>
        <v>Roof Repairs &amp; Replacement</v>
      </c>
      <c r="E12" s="367" t="s">
        <v>1294</v>
      </c>
      <c r="F12" s="515">
        <v>655961.25</v>
      </c>
      <c r="G12" s="515">
        <f>VLOOKUP(B:B,'[4]App SH'!$B:$L,11,0)</f>
        <v>655961</v>
      </c>
      <c r="H12" s="482"/>
      <c r="I12" s="485" t="s">
        <v>415</v>
      </c>
      <c r="J12" s="520">
        <v>0</v>
      </c>
      <c r="K12" s="520">
        <v>0</v>
      </c>
      <c r="L12" s="486">
        <f>VLOOKUP(B:B,'[3]CAFM-Excel'!$AU$91:$AZ$140,5,0)</f>
        <v>54218.75</v>
      </c>
      <c r="M12" s="486">
        <f>VLOOKUP(B:B,'[3]CAFM-Excel'!$AU$91:$AZ$140,4,0)</f>
        <v>0</v>
      </c>
      <c r="N12" s="482">
        <f t="shared" si="0"/>
        <v>601742.25</v>
      </c>
      <c r="O12" s="366"/>
    </row>
    <row r="13" spans="1:15" ht="60" x14ac:dyDescent="0.25">
      <c r="A13" s="127">
        <v>1</v>
      </c>
      <c r="B13" s="517" t="s">
        <v>1299</v>
      </c>
      <c r="C13" s="518" t="str">
        <f>VLOOKUP(B:B,'[3]CAFM DATA DUMP'!$A:$J,10,0)</f>
        <v>Big Spring State Hospital</v>
      </c>
      <c r="D13" s="519" t="str">
        <f>VLOOKUP(B:B,'[3]CAFM DATA DUMP'!$A:$C,3,0)</f>
        <v>Sanitary Sewer Repair</v>
      </c>
      <c r="E13" s="367" t="s">
        <v>1294</v>
      </c>
      <c r="F13" s="515">
        <v>5515938.75</v>
      </c>
      <c r="G13" s="515">
        <f>VLOOKUP(B:B,'[4]App SH'!$B:$L,11,0)</f>
        <v>5515939</v>
      </c>
      <c r="H13" s="482"/>
      <c r="I13" s="485" t="s">
        <v>415</v>
      </c>
      <c r="J13" s="520">
        <v>0</v>
      </c>
      <c r="K13" s="520">
        <v>0</v>
      </c>
      <c r="L13" s="486">
        <f>VLOOKUP(B:B,'[3]CAFM-Excel'!$AU$91:$AZ$140,5,0)</f>
        <v>324172.74</v>
      </c>
      <c r="M13" s="486">
        <f>VLOOKUP(B:B,'[3]CAFM-Excel'!$AU$91:$AZ$140,4,0)</f>
        <v>0</v>
      </c>
      <c r="N13" s="482">
        <f t="shared" si="0"/>
        <v>5191766.26</v>
      </c>
      <c r="O13" s="366"/>
    </row>
    <row r="14" spans="1:15" ht="60" x14ac:dyDescent="0.25">
      <c r="A14" s="127">
        <v>1</v>
      </c>
      <c r="B14" s="517" t="s">
        <v>1300</v>
      </c>
      <c r="C14" s="518" t="str">
        <f>VLOOKUP(B:B,'[3]CAFM DATA DUMP'!$A:$J,10,0)</f>
        <v>Big Spring State Hospital</v>
      </c>
      <c r="D14" s="519" t="str">
        <f>VLOOKUP(B:B,'[3]CAFM DATA DUMP'!$A:$C,3,0)</f>
        <v>Electrical Upgrades</v>
      </c>
      <c r="E14" s="367" t="s">
        <v>1294</v>
      </c>
      <c r="F14" s="515">
        <v>3081366.75</v>
      </c>
      <c r="G14" s="515">
        <f>VLOOKUP(B:B,'[4]App SH'!$B:$L,11,0)</f>
        <v>3081367</v>
      </c>
      <c r="H14" s="482"/>
      <c r="I14" s="485" t="s">
        <v>415</v>
      </c>
      <c r="J14" s="520">
        <v>0</v>
      </c>
      <c r="K14" s="520">
        <v>0</v>
      </c>
      <c r="L14" s="486">
        <f>VLOOKUP(B:B,'[3]CAFM-Excel'!$AU$91:$AZ$140,5,0)</f>
        <v>195060</v>
      </c>
      <c r="M14" s="486">
        <f>VLOOKUP(B:B,'[3]CAFM-Excel'!$AU$91:$AZ$140,4,0)</f>
        <v>0</v>
      </c>
      <c r="N14" s="482">
        <f t="shared" si="0"/>
        <v>2886307</v>
      </c>
      <c r="O14" s="127"/>
    </row>
    <row r="15" spans="1:15" ht="75" x14ac:dyDescent="0.25">
      <c r="A15" s="127">
        <v>1</v>
      </c>
      <c r="B15" s="517" t="s">
        <v>1301</v>
      </c>
      <c r="C15" s="518" t="str">
        <f>VLOOKUP(B:B,'[3]CAFM DATA DUMP'!$A:$J,10,0)</f>
        <v>Big Spring State Hospital</v>
      </c>
      <c r="D15" s="519" t="str">
        <f>VLOOKUP(B:B,'[3]CAFM DATA DUMP'!$A:$C,3,0)</f>
        <v>Anti-Ligature &amp; Exterior Stairs</v>
      </c>
      <c r="E15" s="367" t="s">
        <v>1294</v>
      </c>
      <c r="F15" s="521">
        <v>4810165.5</v>
      </c>
      <c r="G15" s="515">
        <f>VLOOKUP(B:B,'[4]App SH'!$B:$L,11,0)</f>
        <v>4810166</v>
      </c>
      <c r="H15" s="482"/>
      <c r="I15" s="485" t="s">
        <v>415</v>
      </c>
      <c r="J15" s="520">
        <v>0</v>
      </c>
      <c r="K15" s="520">
        <v>0</v>
      </c>
      <c r="L15" s="486">
        <f>VLOOKUP(B:B,'[3]CAFM-Excel'!$AU$91:$AZ$140,5,0)</f>
        <v>0</v>
      </c>
      <c r="M15" s="486">
        <f>VLOOKUP(B:B,'[3]CAFM-Excel'!$AU$91:$AZ$140,4,0)</f>
        <v>0</v>
      </c>
      <c r="N15" s="482">
        <f t="shared" si="0"/>
        <v>4810166</v>
      </c>
      <c r="O15" s="127"/>
    </row>
    <row r="16" spans="1:15" ht="60" x14ac:dyDescent="0.25">
      <c r="A16" s="128">
        <v>1</v>
      </c>
      <c r="B16" s="490" t="s">
        <v>1302</v>
      </c>
      <c r="C16" s="518" t="str">
        <f>VLOOKUP(B:B,'[3]CAFM DATA DUMP'!$A:$J,10,0)</f>
        <v>El Paso Psychiatric Center</v>
      </c>
      <c r="D16" s="519" t="str">
        <f>VLOOKUP(B:B,'[3]CAFM DATA DUMP'!$A:$C,3,0)</f>
        <v>HVAC Control Replacement</v>
      </c>
      <c r="E16" s="367" t="s">
        <v>1294</v>
      </c>
      <c r="F16" s="515">
        <v>572985.23</v>
      </c>
      <c r="G16" s="515">
        <f>VLOOKUP(B:B,'[4]App SH'!$B:$L,11,0)</f>
        <v>572985</v>
      </c>
      <c r="H16" s="482"/>
      <c r="I16" s="485" t="s">
        <v>415</v>
      </c>
      <c r="J16" s="520">
        <v>0</v>
      </c>
      <c r="K16" s="520">
        <v>0</v>
      </c>
      <c r="L16" s="486">
        <f>VLOOKUP(B:B,'[3]CAFM-Excel'!$AU$91:$AZ$140,5,0)</f>
        <v>0</v>
      </c>
      <c r="M16" s="486">
        <f>VLOOKUP(B:B,'[3]CAFM-Excel'!$AU$91:$AZ$140,4,0)</f>
        <v>0</v>
      </c>
      <c r="N16" s="482">
        <f t="shared" si="0"/>
        <v>572985</v>
      </c>
      <c r="O16" s="366"/>
    </row>
    <row r="17" spans="1:15" ht="60" x14ac:dyDescent="0.25">
      <c r="A17" s="127">
        <v>1</v>
      </c>
      <c r="B17" s="517" t="s">
        <v>1303</v>
      </c>
      <c r="C17" s="518" t="str">
        <f>VLOOKUP(B:B,'[3]CAFM DATA DUMP'!$A:$J,10,0)</f>
        <v>Kerrville State Hospital</v>
      </c>
      <c r="D17" s="519" t="str">
        <f>VLOOKUP(B:B,'[3]CAFM DATA DUMP'!$A:$C,3,0)</f>
        <v>Chiller &amp; Boiler Replacements</v>
      </c>
      <c r="E17" s="367" t="s">
        <v>1294</v>
      </c>
      <c r="F17" s="515">
        <v>3225984.3</v>
      </c>
      <c r="G17" s="515">
        <f>VLOOKUP(B:B,'[4]App SH'!$B:$L,11,0)</f>
        <v>3225984</v>
      </c>
      <c r="H17" s="482"/>
      <c r="I17" s="485" t="s">
        <v>415</v>
      </c>
      <c r="J17" s="520">
        <v>0</v>
      </c>
      <c r="K17" s="520">
        <v>0</v>
      </c>
      <c r="L17" s="486">
        <f>VLOOKUP(B:B,'[3]CAFM-Excel'!$AU$91:$AZ$140,5,0)</f>
        <v>0</v>
      </c>
      <c r="M17" s="486">
        <f>VLOOKUP(B:B,'[3]CAFM-Excel'!$AU$91:$AZ$140,4,0)</f>
        <v>0</v>
      </c>
      <c r="N17" s="482">
        <f t="shared" si="0"/>
        <v>3225984</v>
      </c>
      <c r="O17" s="366"/>
    </row>
    <row r="18" spans="1:15" ht="45" x14ac:dyDescent="0.25">
      <c r="A18" s="127">
        <v>1</v>
      </c>
      <c r="B18" s="517" t="s">
        <v>1304</v>
      </c>
      <c r="C18" s="518" t="str">
        <f>VLOOKUP(B:B,'[3]CAFM DATA DUMP'!$A:$J,10,0)</f>
        <v>Kerrville State Hospital</v>
      </c>
      <c r="D18" s="519" t="str">
        <f>VLOOKUP(B:B,'[3]CAFM DATA DUMP'!$A:$C,3,0)</f>
        <v>Security Fence</v>
      </c>
      <c r="E18" s="367" t="s">
        <v>1294</v>
      </c>
      <c r="F18" s="515">
        <v>1260000</v>
      </c>
      <c r="G18" s="515">
        <f>VLOOKUP(B:B,'[4]App SH'!$B:$L,11,0)</f>
        <v>1260000</v>
      </c>
      <c r="H18" s="482"/>
      <c r="I18" s="485" t="s">
        <v>415</v>
      </c>
      <c r="J18" s="520">
        <v>0</v>
      </c>
      <c r="K18" s="520">
        <v>0</v>
      </c>
      <c r="L18" s="486">
        <f>VLOOKUP(B:B,'[3]CAFM-Excel'!$AU$91:$AZ$140,5,0)</f>
        <v>0</v>
      </c>
      <c r="M18" s="486">
        <f>VLOOKUP(B:B,'[3]CAFM-Excel'!$AU$91:$AZ$140,4,0)</f>
        <v>0</v>
      </c>
      <c r="N18" s="482">
        <f t="shared" si="0"/>
        <v>1260000</v>
      </c>
      <c r="O18" s="366"/>
    </row>
    <row r="19" spans="1:15" ht="75" x14ac:dyDescent="0.25">
      <c r="A19" s="127">
        <v>1</v>
      </c>
      <c r="B19" s="517" t="s">
        <v>1305</v>
      </c>
      <c r="C19" s="518" t="str">
        <f>VLOOKUP(B:B,'[3]CAFM DATA DUMP'!$A:$J,10,0)</f>
        <v>Kerrville State Hospital</v>
      </c>
      <c r="D19" s="519" t="str">
        <f>VLOOKUP(B:B,'[3]CAFM DATA DUMP'!$A:$C,3,0)</f>
        <v>Roof Repairs &amp; Replacement</v>
      </c>
      <c r="E19" s="367" t="s">
        <v>1294</v>
      </c>
      <c r="F19" s="515">
        <v>3434026.05</v>
      </c>
      <c r="G19" s="515">
        <f>VLOOKUP(B:B,'[4]App SH'!$B:$L,11,0)</f>
        <v>3434026</v>
      </c>
      <c r="H19" s="482"/>
      <c r="I19" s="485" t="s">
        <v>415</v>
      </c>
      <c r="J19" s="520">
        <v>0</v>
      </c>
      <c r="K19" s="520">
        <v>0</v>
      </c>
      <c r="L19" s="486">
        <f>VLOOKUP(B:B,'[3]CAFM-Excel'!$AU$91:$AZ$140,5,0)</f>
        <v>0</v>
      </c>
      <c r="M19" s="486">
        <f>VLOOKUP(B:B,'[3]CAFM-Excel'!$AU$91:$AZ$140,4,0)</f>
        <v>0</v>
      </c>
      <c r="N19" s="482">
        <f t="shared" si="0"/>
        <v>3434026</v>
      </c>
      <c r="O19" s="366"/>
    </row>
    <row r="20" spans="1:15" ht="75" x14ac:dyDescent="0.25">
      <c r="A20" s="127">
        <v>1</v>
      </c>
      <c r="B20" s="517" t="s">
        <v>1306</v>
      </c>
      <c r="C20" s="518" t="str">
        <f>VLOOKUP(B:B,'[3]CAFM DATA DUMP'!$A:$J,10,0)</f>
        <v>North Texas State Hospital - Vernon</v>
      </c>
      <c r="D20" s="519" t="str">
        <f>VLOOKUP(B:B,'[3]CAFM DATA DUMP'!$A:$C,3,0)</f>
        <v>Utility Upgrades</v>
      </c>
      <c r="E20" s="367" t="s">
        <v>1294</v>
      </c>
      <c r="F20" s="515">
        <v>3132141.6</v>
      </c>
      <c r="G20" s="515">
        <f>VLOOKUP(B:B,'[4]App SH'!$B:$L,11,0)</f>
        <v>3132142</v>
      </c>
      <c r="H20" s="482"/>
      <c r="I20" s="485" t="s">
        <v>415</v>
      </c>
      <c r="J20" s="520">
        <v>0</v>
      </c>
      <c r="K20" s="520">
        <v>0</v>
      </c>
      <c r="L20" s="486">
        <f>VLOOKUP(B:B,'[3]CAFM-Excel'!$AU$91:$AZ$140,5,0)</f>
        <v>0</v>
      </c>
      <c r="M20" s="486">
        <f>VLOOKUP(B:B,'[3]CAFM-Excel'!$AU$91:$AZ$140,4,0)</f>
        <v>0</v>
      </c>
      <c r="N20" s="482">
        <f t="shared" si="0"/>
        <v>3132142</v>
      </c>
      <c r="O20" s="366"/>
    </row>
    <row r="21" spans="1:15" ht="75" x14ac:dyDescent="0.25">
      <c r="A21" s="127">
        <v>1</v>
      </c>
      <c r="B21" s="517" t="s">
        <v>1307</v>
      </c>
      <c r="C21" s="518" t="str">
        <f>VLOOKUP(B:B,'[3]CAFM DATA DUMP'!$A:$J,10,0)</f>
        <v>North Texas State Hospital - Vernon</v>
      </c>
      <c r="D21" s="519" t="str">
        <f>VLOOKUP(B:B,'[3]CAFM DATA DUMP'!$A:$C,3,0)</f>
        <v>Roofing Replacements</v>
      </c>
      <c r="E21" s="367" t="s">
        <v>1294</v>
      </c>
      <c r="F21" s="515">
        <v>2462341.35</v>
      </c>
      <c r="G21" s="515">
        <f>VLOOKUP(B:B,'[4]App SH'!$B:$L,11,0)</f>
        <v>2462341</v>
      </c>
      <c r="H21" s="482"/>
      <c r="I21" s="485" t="s">
        <v>415</v>
      </c>
      <c r="J21" s="520">
        <v>0</v>
      </c>
      <c r="K21" s="520">
        <v>0</v>
      </c>
      <c r="L21" s="486">
        <f>VLOOKUP(B:B,'[3]CAFM-Excel'!$AU$91:$AZ$140,5,0)</f>
        <v>176982</v>
      </c>
      <c r="M21" s="486">
        <f>VLOOKUP(B:B,'[3]CAFM-Excel'!$AU$91:$AZ$140,4,0)</f>
        <v>0</v>
      </c>
      <c r="N21" s="482">
        <f t="shared" si="0"/>
        <v>2285359</v>
      </c>
      <c r="O21" s="366"/>
    </row>
    <row r="22" spans="1:15" ht="75" x14ac:dyDescent="0.25">
      <c r="A22" s="127">
        <v>1</v>
      </c>
      <c r="B22" s="517" t="s">
        <v>1308</v>
      </c>
      <c r="C22" s="518" t="str">
        <f>VLOOKUP(B:B,'[3]CAFM DATA DUMP'!$A:$J,10,0)</f>
        <v>North Texas State Hospital - Vernon</v>
      </c>
      <c r="D22" s="519" t="str">
        <f>VLOOKUP(B:B,'[3]CAFM DATA DUMP'!$A:$C,3,0)</f>
        <v>Water Tank Repairs</v>
      </c>
      <c r="E22" s="367" t="s">
        <v>1294</v>
      </c>
      <c r="F22" s="515">
        <v>590110.5</v>
      </c>
      <c r="G22" s="515">
        <f>VLOOKUP(B:B,'[4]App SH'!$B:$L,11,0)</f>
        <v>590111</v>
      </c>
      <c r="H22" s="482"/>
      <c r="I22" s="485" t="s">
        <v>415</v>
      </c>
      <c r="J22" s="520">
        <v>1</v>
      </c>
      <c r="K22" s="520">
        <v>0</v>
      </c>
      <c r="L22" s="486">
        <v>590111</v>
      </c>
      <c r="M22" s="486">
        <v>136133.53</v>
      </c>
      <c r="N22" s="482">
        <f t="shared" si="0"/>
        <v>-136133.53</v>
      </c>
      <c r="O22" s="366"/>
    </row>
    <row r="23" spans="1:15" ht="90" x14ac:dyDescent="0.25">
      <c r="A23" s="127">
        <v>1</v>
      </c>
      <c r="B23" s="517" t="s">
        <v>1309</v>
      </c>
      <c r="C23" s="518" t="str">
        <f>VLOOKUP(B:B,'[3]CAFM DATA DUMP'!$A:$J,10,0)</f>
        <v>North Texas State Hospital - Vernon</v>
      </c>
      <c r="D23" s="519" t="str">
        <f>VLOOKUP(B:B,'[3]CAFM DATA DUMP'!$A:$C,3,0)</f>
        <v>Anti-Ligature &amp; Kitchen Expansion</v>
      </c>
      <c r="E23" s="367" t="s">
        <v>1294</v>
      </c>
      <c r="F23" s="515">
        <v>3456716.55</v>
      </c>
      <c r="G23" s="515">
        <f>VLOOKUP(B:B,'[4]App SH'!$B:$L,11,0)</f>
        <v>3456717</v>
      </c>
      <c r="H23" s="482"/>
      <c r="I23" s="485" t="s">
        <v>415</v>
      </c>
      <c r="J23" s="520">
        <v>0</v>
      </c>
      <c r="K23" s="520">
        <v>0</v>
      </c>
      <c r="L23" s="486">
        <f>VLOOKUP(B:B,'[3]CAFM-Excel'!$AU$91:$AZ$140,5,0)</f>
        <v>0</v>
      </c>
      <c r="M23" s="486">
        <f>VLOOKUP(B:B,'[3]CAFM-Excel'!$AU$91:$AZ$140,4,0)</f>
        <v>0</v>
      </c>
      <c r="N23" s="482">
        <f t="shared" si="0"/>
        <v>3456717</v>
      </c>
      <c r="O23" s="366"/>
    </row>
    <row r="24" spans="1:15" ht="90" x14ac:dyDescent="0.25">
      <c r="A24" s="127">
        <v>1</v>
      </c>
      <c r="B24" s="517" t="s">
        <v>1310</v>
      </c>
      <c r="C24" s="518" t="str">
        <f>VLOOKUP(B:B,'[3]CAFM DATA DUMP'!$A:$J,10,0)</f>
        <v>North Texas State Hospital - Wichita Falls</v>
      </c>
      <c r="D24" s="519" t="str">
        <f>VLOOKUP(B:B,'[3]CAFM DATA DUMP'!$A:$C,3,0)</f>
        <v>Building Renovations</v>
      </c>
      <c r="E24" s="367" t="s">
        <v>1294</v>
      </c>
      <c r="F24" s="515">
        <v>5107200</v>
      </c>
      <c r="G24" s="515">
        <f>VLOOKUP(B:B,'[4]App SH'!$B:$L,11,0)</f>
        <v>5107200</v>
      </c>
      <c r="H24" s="482"/>
      <c r="I24" s="485" t="s">
        <v>415</v>
      </c>
      <c r="J24" s="520">
        <v>0</v>
      </c>
      <c r="K24" s="520">
        <v>0</v>
      </c>
      <c r="L24" s="486">
        <f>VLOOKUP(B:B,'[3]CAFM-Excel'!$AU$91:$AZ$140,5,0)</f>
        <v>326225</v>
      </c>
      <c r="M24" s="486">
        <f>VLOOKUP(B:B,'[3]CAFM-Excel'!$AU$91:$AZ$140,4,0)</f>
        <v>0</v>
      </c>
      <c r="N24" s="482">
        <f t="shared" si="0"/>
        <v>4780975</v>
      </c>
      <c r="O24" s="366"/>
    </row>
    <row r="25" spans="1:15" ht="90" x14ac:dyDescent="0.25">
      <c r="A25" s="127">
        <v>1</v>
      </c>
      <c r="B25" s="517" t="s">
        <v>1311</v>
      </c>
      <c r="C25" s="518" t="str">
        <f>VLOOKUP(B:B,'[3]CAFM DATA DUMP'!$A:$J,10,0)</f>
        <v>North Texas State Hospital - Wichita Falls</v>
      </c>
      <c r="D25" s="519" t="str">
        <f>VLOOKUP(B:B,'[3]CAFM DATA DUMP'!$A:$C,3,0)</f>
        <v>Emergency Generator</v>
      </c>
      <c r="E25" s="367" t="s">
        <v>1294</v>
      </c>
      <c r="F25" s="515">
        <v>268800</v>
      </c>
      <c r="G25" s="515">
        <f>VLOOKUP(B:B,'[4]App SH'!$B:$L,11,0)</f>
        <v>268800</v>
      </c>
      <c r="H25" s="482"/>
      <c r="I25" s="485" t="s">
        <v>415</v>
      </c>
      <c r="J25" s="520">
        <v>0</v>
      </c>
      <c r="K25" s="520">
        <v>0</v>
      </c>
      <c r="L25" s="486">
        <f>VLOOKUP(B:B,'[3]CAFM-Excel'!$AU$91:$AZ$140,5,0)</f>
        <v>0</v>
      </c>
      <c r="M25" s="486">
        <f>VLOOKUP(B:B,'[3]CAFM-Excel'!$AU$91:$AZ$140,4,0)</f>
        <v>0</v>
      </c>
      <c r="N25" s="482">
        <f t="shared" si="0"/>
        <v>268800</v>
      </c>
      <c r="O25" s="366"/>
    </row>
    <row r="26" spans="1:15" ht="90" x14ac:dyDescent="0.25">
      <c r="A26" s="127">
        <v>1</v>
      </c>
      <c r="B26" s="517" t="s">
        <v>1312</v>
      </c>
      <c r="C26" s="518" t="str">
        <f>VLOOKUP(B:B,'[3]CAFM DATA DUMP'!$A:$J,10,0)</f>
        <v>North Texas State Hospital - Wichita Falls</v>
      </c>
      <c r="D26" s="519" t="str">
        <f>VLOOKUP(B:B,'[3]CAFM DATA DUMP'!$A:$C,3,0)</f>
        <v>Roof Replacements</v>
      </c>
      <c r="E26" s="367" t="s">
        <v>1294</v>
      </c>
      <c r="F26" s="515">
        <v>2100000</v>
      </c>
      <c r="G26" s="515">
        <f>VLOOKUP(B:B,'[4]App SH'!$B:$L,11,0)</f>
        <v>2100000</v>
      </c>
      <c r="H26" s="482"/>
      <c r="I26" s="485" t="s">
        <v>415</v>
      </c>
      <c r="J26" s="520">
        <v>0</v>
      </c>
      <c r="K26" s="520">
        <v>0</v>
      </c>
      <c r="L26" s="486">
        <f>VLOOKUP(B:B,'[3]CAFM-Excel'!$AU$91:$AZ$140,5,0)</f>
        <v>0</v>
      </c>
      <c r="M26" s="486">
        <f>VLOOKUP(B:B,'[3]CAFM-Excel'!$AU$91:$AZ$140,4,0)</f>
        <v>0</v>
      </c>
      <c r="N26" s="482">
        <f t="shared" si="0"/>
        <v>2100000</v>
      </c>
      <c r="O26" s="366"/>
    </row>
    <row r="27" spans="1:15" ht="60" x14ac:dyDescent="0.25">
      <c r="A27" s="127">
        <v>1</v>
      </c>
      <c r="B27" s="517" t="s">
        <v>1313</v>
      </c>
      <c r="C27" s="518" t="str">
        <f>VLOOKUP(B:B,'[3]CAFM DATA DUMP'!$A:$J,10,0)</f>
        <v>Rio Grande State Center</v>
      </c>
      <c r="D27" s="519" t="str">
        <f>VLOOKUP(B:B,'[3]CAFM DATA DUMP'!$A:$C,3,0)</f>
        <v>Building Renovations</v>
      </c>
      <c r="E27" s="367" t="s">
        <v>1294</v>
      </c>
      <c r="F27" s="515">
        <v>2784091.8</v>
      </c>
      <c r="G27" s="515">
        <f>VLOOKUP(B:B,'[4]App SH'!$B:$L,11,0)</f>
        <v>2784092</v>
      </c>
      <c r="H27" s="482"/>
      <c r="I27" s="485" t="s">
        <v>415</v>
      </c>
      <c r="J27" s="520">
        <v>0</v>
      </c>
      <c r="K27" s="520">
        <v>0</v>
      </c>
      <c r="L27" s="486">
        <f>VLOOKUP(B:B,'[3]CAFM-Excel'!$AU$91:$AZ$140,5,0)</f>
        <v>0</v>
      </c>
      <c r="M27" s="486">
        <f>VLOOKUP(B:B,'[3]CAFM-Excel'!$AU$91:$AZ$140,4,0)</f>
        <v>0</v>
      </c>
      <c r="N27" s="482">
        <f t="shared" si="0"/>
        <v>2784092</v>
      </c>
      <c r="O27" s="366"/>
    </row>
    <row r="28" spans="1:15" ht="60" x14ac:dyDescent="0.25">
      <c r="A28" s="127">
        <v>1</v>
      </c>
      <c r="B28" s="517" t="s">
        <v>1314</v>
      </c>
      <c r="C28" s="518" t="str">
        <f>VLOOKUP(B:B,'[3]CAFM DATA DUMP'!$A:$J,10,0)</f>
        <v>Rio Grande State Center</v>
      </c>
      <c r="D28" s="519" t="str">
        <f>VLOOKUP(B:B,'[3]CAFM DATA DUMP'!$A:$C,3,0)</f>
        <v>Sewer Repair</v>
      </c>
      <c r="E28" s="367" t="s">
        <v>1294</v>
      </c>
      <c r="F28" s="515">
        <v>400590.75</v>
      </c>
      <c r="G28" s="515">
        <f>VLOOKUP(B:B,'[4]App SH'!$B:$L,11,0)</f>
        <v>400591</v>
      </c>
      <c r="H28" s="482"/>
      <c r="I28" s="485" t="s">
        <v>415</v>
      </c>
      <c r="J28" s="520">
        <v>0</v>
      </c>
      <c r="K28" s="520">
        <v>0</v>
      </c>
      <c r="L28" s="486">
        <f>VLOOKUP(B:B,'[3]CAFM-Excel'!$AU$91:$AZ$140,5,0)</f>
        <v>0</v>
      </c>
      <c r="M28" s="486">
        <f>VLOOKUP(B:B,'[3]CAFM-Excel'!$AU$91:$AZ$140,4,0)</f>
        <v>0</v>
      </c>
      <c r="N28" s="482">
        <f t="shared" si="0"/>
        <v>400591</v>
      </c>
      <c r="O28" s="366"/>
    </row>
    <row r="29" spans="1:15" ht="90" x14ac:dyDescent="0.25">
      <c r="A29" s="127">
        <v>1</v>
      </c>
      <c r="B29" s="517" t="s">
        <v>1315</v>
      </c>
      <c r="C29" s="518" t="str">
        <f>VLOOKUP(B:B,'[3]CAFM DATA DUMP'!$A:$J,10,0)</f>
        <v>Rusk State Hospital</v>
      </c>
      <c r="D29" s="519" t="str">
        <f>VLOOKUP(B:B,'[3]CAFM DATA DUMP'!$A:$C,3,0)</f>
        <v>Anti-ligature &amp; Hardware Upgrade</v>
      </c>
      <c r="E29" s="367" t="s">
        <v>1294</v>
      </c>
      <c r="F29" s="515">
        <v>5681688.5999999996</v>
      </c>
      <c r="G29" s="515">
        <f>VLOOKUP(B:B,'[4]App SH'!$B:$L,11,0)</f>
        <v>5681689</v>
      </c>
      <c r="H29" s="482"/>
      <c r="I29" s="485" t="s">
        <v>415</v>
      </c>
      <c r="J29" s="520">
        <v>0</v>
      </c>
      <c r="K29" s="520">
        <v>0</v>
      </c>
      <c r="L29" s="486">
        <f>VLOOKUP(B:B,'[3]CAFM-Excel'!$AU$91:$AZ$140,5,0)</f>
        <v>0</v>
      </c>
      <c r="M29" s="486">
        <f>VLOOKUP(B:B,'[3]CAFM-Excel'!$AU$91:$AZ$140,4,0)</f>
        <v>0</v>
      </c>
      <c r="N29" s="482">
        <f t="shared" si="0"/>
        <v>5681689</v>
      </c>
      <c r="O29" s="366"/>
    </row>
    <row r="30" spans="1:15" ht="60" x14ac:dyDescent="0.25">
      <c r="A30" s="127">
        <v>1</v>
      </c>
      <c r="B30" s="517" t="s">
        <v>1316</v>
      </c>
      <c r="C30" s="518" t="str">
        <f>VLOOKUP(B:B,'[3]CAFM DATA DUMP'!$A:$J,10,0)</f>
        <v>Rusk State Hospital</v>
      </c>
      <c r="D30" s="519" t="str">
        <f>VLOOKUP(B:B,'[3]CAFM DATA DUMP'!$A:$C,3,0)</f>
        <v>Emergency Generators</v>
      </c>
      <c r="E30" s="367" t="s">
        <v>1294</v>
      </c>
      <c r="F30" s="515">
        <v>800625</v>
      </c>
      <c r="G30" s="515">
        <f>VLOOKUP(B:B,'[4]App SH'!$B:$L,11,0)</f>
        <v>800625</v>
      </c>
      <c r="H30" s="482"/>
      <c r="I30" s="485" t="s">
        <v>415</v>
      </c>
      <c r="J30" s="520">
        <v>0</v>
      </c>
      <c r="K30" s="520">
        <v>0</v>
      </c>
      <c r="L30" s="486">
        <f>VLOOKUP(B:B,'[3]CAFM-Excel'!$AU$91:$AZ$140,5,0)</f>
        <v>0</v>
      </c>
      <c r="M30" s="486">
        <f>VLOOKUP(B:B,'[3]CAFM-Excel'!$AU$91:$AZ$140,4,0)</f>
        <v>0</v>
      </c>
      <c r="N30" s="482">
        <f t="shared" si="0"/>
        <v>800625</v>
      </c>
      <c r="O30" s="366"/>
    </row>
    <row r="31" spans="1:15" ht="45" x14ac:dyDescent="0.25">
      <c r="A31" s="127">
        <v>1</v>
      </c>
      <c r="B31" s="517" t="s">
        <v>1317</v>
      </c>
      <c r="C31" s="518" t="str">
        <f>VLOOKUP(B:B,'[3]CAFM DATA DUMP'!$A:$J,10,0)</f>
        <v>Rusk State Hospital</v>
      </c>
      <c r="D31" s="519" t="str">
        <f>VLOOKUP(B:B,'[3]CAFM DATA DUMP'!$A:$C,3,0)</f>
        <v>Building Renovations</v>
      </c>
      <c r="E31" s="367" t="s">
        <v>1294</v>
      </c>
      <c r="F31" s="515">
        <v>3990000</v>
      </c>
      <c r="G31" s="515">
        <f>VLOOKUP(B:B,'[4]App SH'!$B:$L,11,0)</f>
        <v>3990000</v>
      </c>
      <c r="H31" s="482"/>
      <c r="I31" s="485" t="s">
        <v>415</v>
      </c>
      <c r="J31" s="520">
        <v>0</v>
      </c>
      <c r="K31" s="520">
        <v>0</v>
      </c>
      <c r="L31" s="486">
        <f>VLOOKUP(B:B,'[3]CAFM-Excel'!$AU$91:$AZ$140,5,0)</f>
        <v>349650</v>
      </c>
      <c r="M31" s="486">
        <f>VLOOKUP(B:B,'[3]CAFM-Excel'!$AU$91:$AZ$140,4,0)</f>
        <v>0</v>
      </c>
      <c r="N31" s="482">
        <f t="shared" si="0"/>
        <v>3640350</v>
      </c>
      <c r="O31" s="366"/>
    </row>
    <row r="32" spans="1:15" ht="105" x14ac:dyDescent="0.25">
      <c r="A32" s="127">
        <v>1</v>
      </c>
      <c r="B32" s="517" t="s">
        <v>1318</v>
      </c>
      <c r="C32" s="518" t="str">
        <f>VLOOKUP(B:B,'[3]CAFM DATA DUMP'!$A:$J,10,0)</f>
        <v>San Antonio State Hospital</v>
      </c>
      <c r="D32" s="519" t="str">
        <f>VLOOKUP(B:B,'[3]CAFM DATA DUMP'!$A:$C,3,0)</f>
        <v>Fire Sprinkler, Alarm System &amp; Smoke Partitions</v>
      </c>
      <c r="E32" s="367" t="s">
        <v>1294</v>
      </c>
      <c r="F32" s="515">
        <v>2327495.1</v>
      </c>
      <c r="G32" s="515">
        <f>VLOOKUP(B:B,'[4]App SH'!$B:$L,11,0)</f>
        <v>2327495</v>
      </c>
      <c r="H32" s="482"/>
      <c r="I32" s="485" t="s">
        <v>415</v>
      </c>
      <c r="J32" s="520">
        <v>0</v>
      </c>
      <c r="K32" s="520">
        <v>0</v>
      </c>
      <c r="L32" s="486">
        <f>VLOOKUP(B:B,'[3]CAFM-Excel'!$AU$91:$AZ$140,5,0)</f>
        <v>0</v>
      </c>
      <c r="M32" s="486">
        <f>VLOOKUP(B:B,'[3]CAFM-Excel'!$AU$91:$AZ$140,4,0)</f>
        <v>0</v>
      </c>
      <c r="N32" s="482">
        <f t="shared" si="0"/>
        <v>2327495</v>
      </c>
      <c r="O32" s="366"/>
    </row>
    <row r="33" spans="1:15" ht="60" x14ac:dyDescent="0.25">
      <c r="A33" s="127">
        <v>1</v>
      </c>
      <c r="B33" s="517" t="s">
        <v>1319</v>
      </c>
      <c r="C33" s="518" t="str">
        <f>VLOOKUP(B:B,'[3]CAFM DATA DUMP'!$A:$J,10,0)</f>
        <v>Terrell State Hospital</v>
      </c>
      <c r="D33" s="519" t="str">
        <f>VLOOKUP(B:B,'[3]CAFM DATA DUMP'!$A:$C,3,0)</f>
        <v>Anti-ligature Renovations</v>
      </c>
      <c r="E33" s="367" t="s">
        <v>1294</v>
      </c>
      <c r="F33" s="515">
        <v>5640640.4299999997</v>
      </c>
      <c r="G33" s="515">
        <f>VLOOKUP(B:B,'[4]App SH'!$B:$L,11,0)</f>
        <v>5640641</v>
      </c>
      <c r="H33" s="482"/>
      <c r="I33" s="485"/>
      <c r="J33" s="520">
        <v>0</v>
      </c>
      <c r="K33" s="520">
        <v>0</v>
      </c>
      <c r="L33" s="486">
        <f>VLOOKUP(B:B,'[3]CAFM-Excel'!$AU$91:$AZ$140,5,0)</f>
        <v>473356.2</v>
      </c>
      <c r="M33" s="486">
        <f>VLOOKUP(B:B,'[3]CAFM-Excel'!$AU$91:$AZ$140,4,0)</f>
        <v>0</v>
      </c>
      <c r="N33" s="482">
        <f t="shared" si="0"/>
        <v>5167284.8</v>
      </c>
      <c r="O33" s="366"/>
    </row>
    <row r="34" spans="1:15" ht="75" x14ac:dyDescent="0.25">
      <c r="A34" s="127">
        <v>1</v>
      </c>
      <c r="B34" s="517" t="s">
        <v>1320</v>
      </c>
      <c r="C34" s="518" t="str">
        <f>VLOOKUP(B:B,'[3]CAFM DATA DUMP'!$A:$J,10,0)</f>
        <v>Terrell State Hospital</v>
      </c>
      <c r="D34" s="519" t="str">
        <f>VLOOKUP(B:B,'[3]CAFM DATA DUMP'!$A:$C,3,0)</f>
        <v>EMS Upgrade &amp; HVAC Replacements</v>
      </c>
      <c r="E34" s="367" t="s">
        <v>1294</v>
      </c>
      <c r="F34" s="515">
        <v>2824185</v>
      </c>
      <c r="G34" s="515">
        <f>VLOOKUP(B:B,'[4]App SH'!$B:$L,11,0)</f>
        <v>2824185</v>
      </c>
      <c r="H34" s="482"/>
      <c r="I34" s="485" t="s">
        <v>415</v>
      </c>
      <c r="J34" s="520">
        <v>0</v>
      </c>
      <c r="K34" s="520">
        <v>0</v>
      </c>
      <c r="L34" s="486">
        <f>VLOOKUP(B:B,'[3]CAFM-Excel'!$AU$91:$AZ$140,5,0)</f>
        <v>0</v>
      </c>
      <c r="M34" s="486">
        <f>VLOOKUP(B:B,'[3]CAFM-Excel'!$AU$91:$AZ$140,4,0)</f>
        <v>0</v>
      </c>
      <c r="N34" s="482">
        <f t="shared" si="0"/>
        <v>2824185</v>
      </c>
      <c r="O34" s="366"/>
    </row>
    <row r="35" spans="1:15" ht="45" x14ac:dyDescent="0.25">
      <c r="A35" s="127">
        <v>1</v>
      </c>
      <c r="B35" s="517" t="s">
        <v>1321</v>
      </c>
      <c r="C35" s="518" t="str">
        <f>VLOOKUP(B:B,'[3]CAFM DATA DUMP'!$A:$J,10,0)</f>
        <v>Terrell State Hospital</v>
      </c>
      <c r="D35" s="519" t="str">
        <f>VLOOKUP(B:B,'[3]CAFM DATA DUMP'!$A:$C,3,0)</f>
        <v>Roof Replacements</v>
      </c>
      <c r="E35" s="367" t="s">
        <v>1294</v>
      </c>
      <c r="F35" s="515">
        <v>2100000</v>
      </c>
      <c r="G35" s="515">
        <f>VLOOKUP(B:B,'[4]App SH'!$B:$L,11,0)</f>
        <v>2100000</v>
      </c>
      <c r="H35" s="482"/>
      <c r="I35" s="485" t="s">
        <v>415</v>
      </c>
      <c r="J35" s="520">
        <v>0</v>
      </c>
      <c r="K35" s="520">
        <v>0</v>
      </c>
      <c r="L35" s="486">
        <f>VLOOKUP(B:B,'[3]CAFM-Excel'!$AU$91:$AZ$140,5,0)</f>
        <v>0</v>
      </c>
      <c r="M35" s="486">
        <f>VLOOKUP(B:B,'[3]CAFM-Excel'!$AU$91:$AZ$140,4,0)</f>
        <v>0</v>
      </c>
      <c r="N35" s="482">
        <f t="shared" si="0"/>
        <v>2100000</v>
      </c>
      <c r="O35" s="366"/>
    </row>
    <row r="36" spans="1:15" ht="60" x14ac:dyDescent="0.25">
      <c r="A36" s="127">
        <v>1</v>
      </c>
      <c r="B36" s="517" t="s">
        <v>1322</v>
      </c>
      <c r="C36" s="518" t="str">
        <f>VLOOKUP(B:B,'[3]CAFM DATA DUMP'!$A:$J,10,0)</f>
        <v>Waco Center for Youth</v>
      </c>
      <c r="D36" s="519" t="str">
        <f>VLOOKUP(B:B,'[3]CAFM DATA DUMP'!$A:$C,3,0)</f>
        <v>Replace Fire Alarm System</v>
      </c>
      <c r="E36" s="367" t="s">
        <v>1294</v>
      </c>
      <c r="F36" s="521">
        <v>712358.33</v>
      </c>
      <c r="G36" s="515">
        <f>VLOOKUP(B:B,'[4]App SH'!$B:$L,11,0)</f>
        <v>712359</v>
      </c>
      <c r="H36" s="482"/>
      <c r="I36" s="485" t="s">
        <v>415</v>
      </c>
      <c r="J36" s="520">
        <v>0</v>
      </c>
      <c r="K36" s="520">
        <v>0</v>
      </c>
      <c r="L36" s="486"/>
      <c r="M36" s="486"/>
      <c r="N36" s="482">
        <f t="shared" si="0"/>
        <v>712359</v>
      </c>
      <c r="O36" s="127"/>
    </row>
    <row r="37" spans="1:15" ht="105" x14ac:dyDescent="0.25">
      <c r="A37" s="127">
        <v>1</v>
      </c>
      <c r="B37" s="517" t="s">
        <v>1323</v>
      </c>
      <c r="C37" s="518" t="str">
        <f>VLOOKUP(B:B,'[3]CAFM DATA DUMP'!$A:$J,10,0)</f>
        <v>Waco Center for Youth</v>
      </c>
      <c r="D37" s="519" t="str">
        <f>VLOOKUP(B:B,'[3]CAFM DATA DUMP'!$A:$C,3,0)</f>
        <v>Anti-Ligature &amp; Emergency Generator</v>
      </c>
      <c r="E37" s="367" t="s">
        <v>1294</v>
      </c>
      <c r="F37" s="521">
        <v>581670.32999999996</v>
      </c>
      <c r="G37" s="515">
        <f>VLOOKUP(B:B,'[4]App SH'!$B:$L,11,0)</f>
        <v>581671</v>
      </c>
      <c r="H37" s="482"/>
      <c r="I37" s="485" t="s">
        <v>415</v>
      </c>
      <c r="J37" s="520">
        <v>0</v>
      </c>
      <c r="K37" s="520">
        <v>0</v>
      </c>
      <c r="L37" s="486"/>
      <c r="M37" s="486"/>
      <c r="N37" s="482">
        <f>G37-L37-M37</f>
        <v>581671</v>
      </c>
      <c r="O37" s="127"/>
    </row>
    <row r="38" spans="1:15" ht="60.75" x14ac:dyDescent="0.25">
      <c r="A38" s="127">
        <v>1</v>
      </c>
      <c r="B38" s="517" t="s">
        <v>1324</v>
      </c>
      <c r="C38" s="522" t="s">
        <v>1325</v>
      </c>
      <c r="D38" s="523" t="s">
        <v>1326</v>
      </c>
      <c r="E38" s="367" t="s">
        <v>1294</v>
      </c>
      <c r="F38" s="521">
        <f>3070784+2158070</f>
        <v>5228854</v>
      </c>
      <c r="G38" s="524">
        <f>VLOOKUP(B:B,'[4]App SH'!$B:$L,11,0)+'[4]App SH'!$L$38+'[4]App SH'!$L$39+'[4]App SH'!$L$40+'[4]App SH'!$L$41+'[4]App SH'!$K$58+'[4]App SH'!$J$64-3085</f>
        <v>3318192.6105999998</v>
      </c>
      <c r="H38" s="482"/>
      <c r="I38" s="485" t="s">
        <v>415</v>
      </c>
      <c r="J38" s="520">
        <v>0</v>
      </c>
      <c r="K38" s="520">
        <v>0</v>
      </c>
      <c r="L38" s="486"/>
      <c r="M38" s="486">
        <f>VLOOKUP(B:B,'[3]CAFM-Excel'!$AU$91:$AZ$140,4,0)</f>
        <v>0</v>
      </c>
      <c r="N38" s="482">
        <f t="shared" ref="N38:N43" si="1">G38-L38-M38</f>
        <v>3318192.6105999998</v>
      </c>
      <c r="O38" s="127"/>
    </row>
    <row r="39" spans="1:15" ht="60.75" x14ac:dyDescent="0.25">
      <c r="A39" s="127">
        <v>1</v>
      </c>
      <c r="B39" s="517" t="s">
        <v>1327</v>
      </c>
      <c r="C39" s="522" t="s">
        <v>1325</v>
      </c>
      <c r="D39" s="523" t="s">
        <v>1328</v>
      </c>
      <c r="E39" s="367" t="s">
        <v>1294</v>
      </c>
      <c r="F39" s="521">
        <f>2894456.95*1.05</f>
        <v>3039179.7975000003</v>
      </c>
      <c r="G39" s="524">
        <f>VLOOKUP(B:B,'[4]App SH'!$B:$L,11,0)+'[4]App SH'!$L$8</f>
        <v>2476201</v>
      </c>
      <c r="H39" s="482"/>
      <c r="I39" s="485" t="s">
        <v>415</v>
      </c>
      <c r="J39" s="520">
        <v>0</v>
      </c>
      <c r="K39" s="520">
        <v>0</v>
      </c>
      <c r="L39" s="486">
        <f>VLOOKUP(B:B,'[3]CAFM-Excel'!$AU$91:$AZ$140,5,0)</f>
        <v>0</v>
      </c>
      <c r="M39" s="486">
        <f>VLOOKUP(B:B,'[3]CAFM-Excel'!$AU$91:$AZ$140,4,0)</f>
        <v>0</v>
      </c>
      <c r="N39" s="482">
        <f t="shared" si="1"/>
        <v>2476201</v>
      </c>
      <c r="O39" s="127"/>
    </row>
    <row r="40" spans="1:15" ht="75" x14ac:dyDescent="0.25">
      <c r="A40" s="127">
        <v>1</v>
      </c>
      <c r="B40" s="525" t="s">
        <v>1329</v>
      </c>
      <c r="C40" s="518" t="str">
        <f>VLOOKUP(B:B,'[3]CAFM DATA DUMP'!$A:$J,10,0)</f>
        <v>Rusk State Hospital</v>
      </c>
      <c r="D40" s="519" t="str">
        <f>VLOOKUP(B:B,'[3]CAFM DATA DUMP'!$A:$C,3,0)</f>
        <v>Boiler and Canopy Replacement</v>
      </c>
      <c r="E40" s="367" t="s">
        <v>1294</v>
      </c>
      <c r="F40" s="521">
        <v>0</v>
      </c>
      <c r="G40" s="515">
        <f>VLOOKUP(B:B,'[4]App SH'!$B:$L,11,0)</f>
        <v>31605</v>
      </c>
      <c r="H40" s="482"/>
      <c r="I40" s="485" t="s">
        <v>415</v>
      </c>
      <c r="J40" s="520">
        <v>1</v>
      </c>
      <c r="K40" s="520">
        <v>0</v>
      </c>
      <c r="L40" s="486">
        <f>VLOOKUP(B:B,'[3]CAFM-Excel'!$AU$91:$AZ$140,5,0)</f>
        <v>0</v>
      </c>
      <c r="M40" s="486">
        <f>VLOOKUP(B:B,'[3]CAFM-Excel'!$AU$91:$AZ$140,4,0)</f>
        <v>14200</v>
      </c>
      <c r="N40" s="482">
        <f t="shared" si="1"/>
        <v>17405</v>
      </c>
      <c r="O40" s="127"/>
    </row>
    <row r="41" spans="1:15" ht="60" x14ac:dyDescent="0.25">
      <c r="A41" s="127">
        <v>1</v>
      </c>
      <c r="B41" s="525" t="s">
        <v>1330</v>
      </c>
      <c r="C41" s="518" t="str">
        <f>VLOOKUP(B:B,'[3]CAFM DATA DUMP'!$A:$J,10,0)</f>
        <v>San Antonio State Hospital</v>
      </c>
      <c r="D41" s="519" t="str">
        <f>VLOOKUP(B:B,'[3]CAFM DATA DUMP'!$A:$C,3,0)</f>
        <v>Chiller Replacement</v>
      </c>
      <c r="E41" s="367" t="s">
        <v>1294</v>
      </c>
      <c r="F41" s="521">
        <v>0</v>
      </c>
      <c r="G41" s="515">
        <f>VLOOKUP(B:B,'[4]App SH'!$B:$L,11,0)</f>
        <v>108990</v>
      </c>
      <c r="H41" s="482"/>
      <c r="I41" s="485" t="s">
        <v>415</v>
      </c>
      <c r="J41" s="520">
        <v>0</v>
      </c>
      <c r="K41" s="520">
        <v>0</v>
      </c>
      <c r="L41" s="486">
        <f>VLOOKUP(B:B,'[3]CAFM-Excel'!$AU$91:$AZ$140,5,0)</f>
        <v>0</v>
      </c>
      <c r="M41" s="486">
        <f>VLOOKUP(B:B,'[3]CAFM-Excel'!$AU$91:$AZ$140,4,0)</f>
        <v>0</v>
      </c>
      <c r="N41" s="482">
        <f t="shared" si="1"/>
        <v>108990</v>
      </c>
      <c r="O41" s="127"/>
    </row>
    <row r="42" spans="1:15" ht="75.75" thickBot="1" x14ac:dyDescent="0.3">
      <c r="A42" s="127">
        <v>1</v>
      </c>
      <c r="B42" s="525" t="s">
        <v>1331</v>
      </c>
      <c r="C42" s="518" t="str">
        <f>VLOOKUP(B:B,'[3]CAFM DATA DUMP'!$A:$J,10,0)</f>
        <v>Austin State Hospital</v>
      </c>
      <c r="D42" s="519" t="str">
        <f>VLOOKUP(B:B,'[3]CAFM DATA DUMP'!$A:$C,3,0)</f>
        <v>Main Switch Gear Replacement</v>
      </c>
      <c r="E42" s="367" t="s">
        <v>1294</v>
      </c>
      <c r="F42" s="521">
        <v>0</v>
      </c>
      <c r="G42" s="515">
        <f>VLOOKUP(B:B,'[4]App SH'!$B:$L,11,0)</f>
        <v>39444</v>
      </c>
      <c r="H42" s="482"/>
      <c r="I42" s="485" t="s">
        <v>415</v>
      </c>
      <c r="J42" s="520">
        <v>1</v>
      </c>
      <c r="K42" s="520">
        <v>0</v>
      </c>
      <c r="L42" s="486">
        <f>VLOOKUP(B:B,'[3]CAFM-Excel'!$AU$91:$AZ$140,5,0)</f>
        <v>0</v>
      </c>
      <c r="M42" s="486">
        <f>VLOOKUP(B:B,'[3]CAFM-Excel'!$AU$91:$AZ$140,4,0)</f>
        <v>37566</v>
      </c>
      <c r="N42" s="482">
        <f t="shared" si="1"/>
        <v>1878</v>
      </c>
      <c r="O42" s="127"/>
    </row>
    <row r="43" spans="1:15" ht="16.5" thickBot="1" x14ac:dyDescent="0.3">
      <c r="A43" s="127"/>
      <c r="B43" s="384"/>
      <c r="C43" s="526"/>
      <c r="D43" s="527"/>
      <c r="E43" s="385" t="s">
        <v>188</v>
      </c>
      <c r="F43" s="386">
        <f>SUM(F8:F40)</f>
        <v>79999999.657499999</v>
      </c>
      <c r="G43" s="387">
        <f>SUM(G8:G42)</f>
        <v>78983820.610599995</v>
      </c>
      <c r="H43" s="528"/>
      <c r="I43" s="388"/>
      <c r="J43" s="389"/>
      <c r="K43" s="389"/>
      <c r="L43" s="386">
        <f>SUM(L8:L42)</f>
        <v>3590024.6900000004</v>
      </c>
      <c r="M43" s="387">
        <f>SUM(M8:M42)</f>
        <v>241271.96</v>
      </c>
      <c r="N43" s="529">
        <f t="shared" si="1"/>
        <v>75152523.960600004</v>
      </c>
      <c r="O43" s="388"/>
    </row>
    <row r="44" spans="1:15" ht="45" x14ac:dyDescent="0.25">
      <c r="A44" s="127" t="s">
        <v>1332</v>
      </c>
      <c r="B44" s="530" t="s">
        <v>1333</v>
      </c>
      <c r="C44" s="518" t="str">
        <f>VLOOKUP(B:B,'[3]CAFM DATA DUMP'!$A:$J,10,0)</f>
        <v>Waco Center for Youth</v>
      </c>
      <c r="D44" s="519" t="str">
        <f>VLOOKUP(B:B,'[3]CAFM DATA DUMP'!$A:$C,3,0)</f>
        <v>Gym Floor and Ceiling Replacement</v>
      </c>
      <c r="E44" s="514" t="s">
        <v>1294</v>
      </c>
      <c r="F44" s="515">
        <v>0</v>
      </c>
      <c r="G44" s="515">
        <f>VLOOKUP(B:B,'[4]App SH'!$B:$L,11,0)</f>
        <v>17394</v>
      </c>
      <c r="H44" s="128" t="s">
        <v>415</v>
      </c>
      <c r="I44" s="487">
        <v>0</v>
      </c>
      <c r="J44" s="487">
        <v>0</v>
      </c>
      <c r="K44" s="520">
        <v>0</v>
      </c>
      <c r="L44" s="486">
        <f>VLOOKUP(B:B,'[3]CAFM-Excel'!$AU$91:$AZ$140,5,0)</f>
        <v>16566</v>
      </c>
      <c r="M44" s="486">
        <f>VLOOKUP(B:B,'[3]CAFM-Excel'!$AU$91:$AZ$140,4,0)</f>
        <v>0</v>
      </c>
      <c r="N44" s="516">
        <f>G44-L44-M44</f>
        <v>828</v>
      </c>
      <c r="O44" s="811" t="s">
        <v>1334</v>
      </c>
    </row>
    <row r="45" spans="1:15" ht="75" x14ac:dyDescent="0.25">
      <c r="A45" s="127" t="s">
        <v>1332</v>
      </c>
      <c r="B45" s="530" t="s">
        <v>1335</v>
      </c>
      <c r="C45" s="518" t="str">
        <f>VLOOKUP(B:B,'[3]CAFM DATA DUMP'!$A:$J,10,0)</f>
        <v>Big Spring State Hospital</v>
      </c>
      <c r="D45" s="519" t="str">
        <f>VLOOKUP(B:B,'[3]CAFM DATA DUMP'!$A:$C,3,0)</f>
        <v>Air Conditioning System Replacement Bldg. 503</v>
      </c>
      <c r="E45" s="514" t="s">
        <v>1294</v>
      </c>
      <c r="F45" s="515">
        <v>0</v>
      </c>
      <c r="G45" s="515">
        <f>VLOOKUP(B:B,'[4]App SH'!$B:$L,11,0)</f>
        <v>5027</v>
      </c>
      <c r="H45" s="128" t="s">
        <v>415</v>
      </c>
      <c r="I45" s="487">
        <v>0</v>
      </c>
      <c r="J45" s="487">
        <v>0</v>
      </c>
      <c r="K45" s="520">
        <v>0</v>
      </c>
      <c r="L45" s="486">
        <f>VLOOKUP(B:B,'[3]CAFM-Excel'!$AU$91:$AZ$140,5,0)</f>
        <v>2676.59</v>
      </c>
      <c r="M45" s="486">
        <f>VLOOKUP(B:B,'[3]CAFM-Excel'!$AU$91:$AZ$140,4,0)</f>
        <v>2111.41</v>
      </c>
      <c r="N45" s="516">
        <f>G45-L45-M45</f>
        <v>239</v>
      </c>
      <c r="O45" s="812"/>
    </row>
    <row r="46" spans="1:15" ht="60" x14ac:dyDescent="0.25">
      <c r="A46" s="127" t="s">
        <v>1332</v>
      </c>
      <c r="B46" s="530" t="s">
        <v>1336</v>
      </c>
      <c r="C46" s="518" t="str">
        <f>VLOOKUP(B:B,'[3]CAFM DATA DUMP'!$A:$J,10,0)</f>
        <v>North Texas State Hospital - Wichita Falls</v>
      </c>
      <c r="D46" s="519" t="str">
        <f>VLOOKUP(B:B,'[3]CAFM DATA DUMP'!$A:$C,3,0)</f>
        <v>Suicide Prevention &amp; Misc. Renovations</v>
      </c>
      <c r="E46" s="514" t="s">
        <v>1294</v>
      </c>
      <c r="F46" s="515">
        <v>0</v>
      </c>
      <c r="G46" s="515">
        <f>VLOOKUP(B:B,'[4]App SH'!$B:$L,11,0)</f>
        <v>11058</v>
      </c>
      <c r="H46" s="128"/>
      <c r="I46" s="487">
        <v>0</v>
      </c>
      <c r="J46" s="487">
        <v>0</v>
      </c>
      <c r="K46" s="520">
        <v>0</v>
      </c>
      <c r="L46" s="486">
        <f>VLOOKUP(B:B,'[3]CAFM-Excel'!$AU$91:$AZ$140,5,0)</f>
        <v>10530.96</v>
      </c>
      <c r="M46" s="486">
        <f>VLOOKUP(B:B,'[3]CAFM-Excel'!$AU$91:$AZ$140,4,0)</f>
        <v>0</v>
      </c>
      <c r="N46" s="516">
        <f t="shared" ref="N46:N50" si="2">G46-L46-M46</f>
        <v>527.04000000000087</v>
      </c>
      <c r="O46" s="812"/>
    </row>
    <row r="47" spans="1:15" ht="30" x14ac:dyDescent="0.25">
      <c r="A47" s="127" t="s">
        <v>1332</v>
      </c>
      <c r="B47" s="530" t="s">
        <v>1296</v>
      </c>
      <c r="C47" s="518" t="str">
        <f>VLOOKUP(B:B,'[3]CAFM DATA DUMP'!$A:$J,10,0)</f>
        <v>Waco Center for Youth</v>
      </c>
      <c r="D47" s="519" t="str">
        <f>VLOOKUP(B:B,'[3]CAFM DATA DUMP'!$A:$C,3,0)</f>
        <v>Security Fence Installation</v>
      </c>
      <c r="E47" s="514" t="s">
        <v>1294</v>
      </c>
      <c r="F47" s="515">
        <v>0</v>
      </c>
      <c r="G47" s="515">
        <f>'[4]App SH'!$L$52</f>
        <v>218821</v>
      </c>
      <c r="H47" s="128"/>
      <c r="I47" s="487">
        <v>0</v>
      </c>
      <c r="J47" s="487">
        <v>0</v>
      </c>
      <c r="K47" s="520">
        <v>0</v>
      </c>
      <c r="L47" s="486"/>
      <c r="M47" s="486">
        <f>VLOOKUP(B:B,'[3]CAFM-Excel'!$AU$91:$AZ$140,4,0)</f>
        <v>0</v>
      </c>
      <c r="N47" s="516">
        <f t="shared" si="2"/>
        <v>218821</v>
      </c>
      <c r="O47" s="812"/>
    </row>
    <row r="48" spans="1:15" ht="30" x14ac:dyDescent="0.25">
      <c r="A48" s="127" t="s">
        <v>1332</v>
      </c>
      <c r="B48" s="530" t="s">
        <v>1337</v>
      </c>
      <c r="C48" s="518" t="str">
        <f>VLOOKUP(B:B,'[3]CAFM DATA DUMP'!$A:$J,10,0)</f>
        <v>Rio Grande State Center</v>
      </c>
      <c r="D48" s="519" t="str">
        <f>VLOOKUP(B:B,'[3]CAFM DATA DUMP'!$A:$C,3,0)</f>
        <v>Water Line Replacement</v>
      </c>
      <c r="E48" s="514" t="s">
        <v>1294</v>
      </c>
      <c r="F48" s="515">
        <v>0</v>
      </c>
      <c r="G48" s="515">
        <f>VLOOKUP(B:B,'[4]App SH'!$B:$L,11,0)</f>
        <v>7148</v>
      </c>
      <c r="H48" s="128"/>
      <c r="I48" s="487">
        <v>0</v>
      </c>
      <c r="J48" s="487">
        <v>0</v>
      </c>
      <c r="K48" s="520">
        <v>0</v>
      </c>
      <c r="L48" s="486">
        <f>VLOOKUP(B:B,'[3]CAFM-Excel'!$AU$91:$AZ$140,5,0)</f>
        <v>6807.42</v>
      </c>
      <c r="M48" s="486">
        <f>VLOOKUP(B:B,'[3]CAFM-Excel'!$AU$91:$AZ$140,4,0)</f>
        <v>0</v>
      </c>
      <c r="N48" s="516">
        <f t="shared" si="2"/>
        <v>340.57999999999993</v>
      </c>
      <c r="O48" s="812"/>
    </row>
    <row r="49" spans="1:15" ht="30" x14ac:dyDescent="0.25">
      <c r="A49" s="127" t="s">
        <v>1332</v>
      </c>
      <c r="B49" s="530" t="s">
        <v>1338</v>
      </c>
      <c r="C49" s="518" t="str">
        <f>VLOOKUP(B:B,'[3]CAFM DATA DUMP'!$A:$J,10,0)</f>
        <v>Terrell State Hospital</v>
      </c>
      <c r="D49" s="519" t="str">
        <f>VLOOKUP(B:B,'[3]CAFM DATA DUMP'!$A:$C,3,0)</f>
        <v>HVAC System Replacement</v>
      </c>
      <c r="E49" s="514" t="s">
        <v>1294</v>
      </c>
      <c r="F49" s="515">
        <v>0</v>
      </c>
      <c r="G49" s="515">
        <f>VLOOKUP(B:B,'[4]App SH'!$B:$L,11,0)</f>
        <v>28075</v>
      </c>
      <c r="H49" s="128"/>
      <c r="I49" s="487">
        <v>0</v>
      </c>
      <c r="J49" s="487">
        <v>0</v>
      </c>
      <c r="K49" s="520">
        <v>0</v>
      </c>
      <c r="L49" s="486">
        <f>VLOOKUP(B:B,'[3]CAFM-Excel'!$AU$91:$AZ$140,5,0)</f>
        <v>0</v>
      </c>
      <c r="M49" s="486">
        <f>VLOOKUP(B:B,'[3]CAFM-Excel'!$AU$91:$AZ$140,4,0)</f>
        <v>0</v>
      </c>
      <c r="N49" s="516">
        <f t="shared" si="2"/>
        <v>28075</v>
      </c>
      <c r="O49" s="812"/>
    </row>
    <row r="50" spans="1:15" ht="30" x14ac:dyDescent="0.25">
      <c r="A50" s="127" t="s">
        <v>1332</v>
      </c>
      <c r="B50" s="530" t="s">
        <v>1339</v>
      </c>
      <c r="C50" s="518" t="str">
        <f>VLOOKUP(B:B,'[3]CAFM DATA DUMP'!$A:$J,10,0)</f>
        <v>Rusk State Hospital</v>
      </c>
      <c r="D50" s="519" t="str">
        <f>VLOOKUP(B:B,'[3]CAFM DATA DUMP'!$A:$C,3,0)</f>
        <v>CSI Remediation</v>
      </c>
      <c r="E50" s="514" t="s">
        <v>1294</v>
      </c>
      <c r="F50" s="515">
        <v>0</v>
      </c>
      <c r="G50" s="515">
        <f>VLOOKUP(B:B,'[4]App SH'!$B:$L,11,0)</f>
        <v>374907</v>
      </c>
      <c r="H50" s="128"/>
      <c r="I50" s="487">
        <v>0</v>
      </c>
      <c r="J50" s="487">
        <v>0</v>
      </c>
      <c r="K50" s="520">
        <v>0</v>
      </c>
      <c r="L50" s="486">
        <f>VLOOKUP(B:B,'[3]CAFM-Excel'!$AU$91:$AZ$140,5,0)</f>
        <v>0</v>
      </c>
      <c r="M50" s="486">
        <f>VLOOKUP(B:B,'[3]CAFM-Excel'!$AU$91:$AZ$140,4,0)</f>
        <v>0</v>
      </c>
      <c r="N50" s="516">
        <f t="shared" si="2"/>
        <v>374907</v>
      </c>
      <c r="O50" s="812"/>
    </row>
    <row r="51" spans="1:15" ht="45" x14ac:dyDescent="0.25">
      <c r="A51" s="127" t="s">
        <v>1332</v>
      </c>
      <c r="B51" s="530" t="s">
        <v>1340</v>
      </c>
      <c r="C51" s="518" t="str">
        <f>VLOOKUP(B:B,'[3]CAFM DATA DUMP'!$A:$J,10,0)</f>
        <v>Rusk State Hospital</v>
      </c>
      <c r="D51" s="519" t="str">
        <f>VLOOKUP(B:B,'[3]CAFM DATA DUMP'!$A:$C,3,0)</f>
        <v>Condensing Rack Replacement</v>
      </c>
      <c r="E51" s="514" t="s">
        <v>1294</v>
      </c>
      <c r="F51" s="515">
        <v>0</v>
      </c>
      <c r="G51" s="515">
        <f>VLOOKUP(B:B,'[4]App SH'!$B:$L,11,0)</f>
        <v>82017</v>
      </c>
      <c r="H51" s="128" t="s">
        <v>415</v>
      </c>
      <c r="I51" s="487">
        <v>0</v>
      </c>
      <c r="J51" s="487">
        <v>0</v>
      </c>
      <c r="K51" s="520">
        <v>0</v>
      </c>
      <c r="L51" s="486">
        <f>VLOOKUP(B:B,'[3]CAFM-Excel'!$AU$91:$AZ$140,5,0)</f>
        <v>43700</v>
      </c>
      <c r="M51" s="486">
        <f>VLOOKUP(B:B,'[3]CAFM-Excel'!$AU$91:$AZ$140,4,0)</f>
        <v>10858</v>
      </c>
      <c r="N51" s="516">
        <f>G51-L51-M51</f>
        <v>27459</v>
      </c>
      <c r="O51" s="812"/>
    </row>
    <row r="52" spans="1:15" ht="60" x14ac:dyDescent="0.25">
      <c r="A52" s="127" t="s">
        <v>1332</v>
      </c>
      <c r="B52" s="530" t="s">
        <v>1341</v>
      </c>
      <c r="C52" s="518" t="str">
        <f>VLOOKUP(B:B,'[3]CAFM DATA DUMP'!$A:$J,10,0)</f>
        <v>Big Spring State Hospital</v>
      </c>
      <c r="D52" s="519" t="str">
        <f>VLOOKUP(B:B,'[3]CAFM DATA DUMP'!$A:$C,3,0)</f>
        <v>Electrical System Upgrade &amp; Replacement</v>
      </c>
      <c r="E52" s="514" t="s">
        <v>1294</v>
      </c>
      <c r="F52" s="515">
        <v>0</v>
      </c>
      <c r="G52" s="515">
        <f>VLOOKUP(B:B,'[4]App SH'!$B:$L,11,0)</f>
        <v>863</v>
      </c>
      <c r="H52" s="128" t="s">
        <v>415</v>
      </c>
      <c r="I52" s="487">
        <v>0</v>
      </c>
      <c r="J52" s="487">
        <v>0</v>
      </c>
      <c r="K52" s="520">
        <v>0</v>
      </c>
      <c r="L52" s="486">
        <f>VLOOKUP(B:B,'[3]CAFM-Excel'!$AU$91:$AZ$140,5,0)</f>
        <v>0</v>
      </c>
      <c r="M52" s="486">
        <f>VLOOKUP(B:B,'[3]CAFM-Excel'!$AU$91:$AZ$140,4,0)</f>
        <v>821.62</v>
      </c>
      <c r="N52" s="516">
        <f>G52-L52-M52</f>
        <v>41.379999999999995</v>
      </c>
      <c r="O52" s="812"/>
    </row>
    <row r="53" spans="1:15" ht="45.75" thickBot="1" x14ac:dyDescent="0.3">
      <c r="A53" s="127" t="s">
        <v>1332</v>
      </c>
      <c r="B53" s="530" t="s">
        <v>1342</v>
      </c>
      <c r="C53" s="518" t="str">
        <f>VLOOKUP(B:B,'[3]CAFM DATA DUMP'!$A:$J,10,0)</f>
        <v>El Paso Psychiatric Center</v>
      </c>
      <c r="D53" s="519" t="str">
        <f>VLOOKUP(B:B,'[3]CAFM DATA DUMP'!$A:$C,3,0)</f>
        <v>Shower Repair</v>
      </c>
      <c r="E53" s="514" t="s">
        <v>1294</v>
      </c>
      <c r="F53" s="515">
        <v>0</v>
      </c>
      <c r="G53" s="515">
        <f>VLOOKUP(B:B,'[4]App SH'!$B:$L,11,0)</f>
        <v>270869</v>
      </c>
      <c r="H53" s="128" t="s">
        <v>415</v>
      </c>
      <c r="I53" s="487">
        <v>0</v>
      </c>
      <c r="J53" s="487">
        <v>0</v>
      </c>
      <c r="K53" s="520">
        <v>0</v>
      </c>
      <c r="L53" s="486">
        <f>VLOOKUP(B:B,'[3]CAFM-Excel'!$AU$91:$AZ$140,5,0)</f>
        <v>234516</v>
      </c>
      <c r="M53" s="486">
        <f>VLOOKUP(B:B,'[3]CAFM-Excel'!$AU$91:$AZ$140,4,0)</f>
        <v>0</v>
      </c>
      <c r="N53" s="516">
        <f>G53-L53-M53</f>
        <v>36353</v>
      </c>
      <c r="O53" s="813"/>
    </row>
    <row r="54" spans="1:15" ht="16.5" thickBot="1" x14ac:dyDescent="0.3">
      <c r="A54" s="113"/>
      <c r="B54" s="383"/>
      <c r="C54" s="384"/>
      <c r="D54" s="384"/>
      <c r="E54" s="385" t="s">
        <v>188</v>
      </c>
      <c r="F54" s="386">
        <f>SUM(F44:F53)</f>
        <v>0</v>
      </c>
      <c r="G54" s="387">
        <f>SUM(G44:G53)</f>
        <v>1016179</v>
      </c>
      <c r="H54" s="528"/>
      <c r="I54" s="388"/>
      <c r="J54" s="389"/>
      <c r="K54" s="389"/>
      <c r="L54" s="386">
        <f>SUM(L44:L53)</f>
        <v>314796.96999999997</v>
      </c>
      <c r="M54" s="387">
        <f>SUM(M44:M53)</f>
        <v>13791.03</v>
      </c>
      <c r="N54" s="529">
        <f t="shared" ref="N54:N55" si="3">G54-L54-M54</f>
        <v>687591</v>
      </c>
      <c r="O54" s="388"/>
    </row>
    <row r="55" spans="1:15" ht="16.5" thickBot="1" x14ac:dyDescent="0.3">
      <c r="A55" s="113"/>
      <c r="B55" s="383"/>
      <c r="C55" s="384"/>
      <c r="D55" s="384"/>
      <c r="E55" s="385" t="s">
        <v>1343</v>
      </c>
      <c r="F55" s="386">
        <f>SUM(F54,F43)</f>
        <v>79999999.657499999</v>
      </c>
      <c r="G55" s="387">
        <f>SUM(G54,G43)</f>
        <v>79999999.610599995</v>
      </c>
      <c r="H55" s="528"/>
      <c r="I55" s="531"/>
      <c r="J55" s="389"/>
      <c r="K55" s="389"/>
      <c r="L55" s="386">
        <f>SUM(L43,L54)</f>
        <v>3904821.66</v>
      </c>
      <c r="M55" s="387">
        <f>SUM(M43:M53)</f>
        <v>255062.99</v>
      </c>
      <c r="N55" s="529">
        <f t="shared" si="3"/>
        <v>75840114.960600004</v>
      </c>
      <c r="O55" s="388"/>
    </row>
  </sheetData>
  <mergeCells count="18">
    <mergeCell ref="O44:O53"/>
    <mergeCell ref="E5:E7"/>
    <mergeCell ref="F5:F7"/>
    <mergeCell ref="G5:G7"/>
    <mergeCell ref="H5:H7"/>
    <mergeCell ref="I5:I7"/>
    <mergeCell ref="J5:J7"/>
    <mergeCell ref="K5:K7"/>
    <mergeCell ref="L5:L7"/>
    <mergeCell ref="M5:M7"/>
    <mergeCell ref="N5:N7"/>
    <mergeCell ref="O5:O7"/>
    <mergeCell ref="C1:D1"/>
    <mergeCell ref="C2:D2"/>
    <mergeCell ref="A5:A7"/>
    <mergeCell ref="B5:B7"/>
    <mergeCell ref="C5:C7"/>
    <mergeCell ref="D5:D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workbookViewId="0"/>
  </sheetViews>
  <sheetFormatPr defaultRowHeight="15" x14ac:dyDescent="0.25"/>
  <cols>
    <col min="1" max="1" width="9.140625" style="306"/>
    <col min="2" max="2" width="13.140625" style="306" customWidth="1"/>
    <col min="3" max="3" width="13.42578125" style="306" customWidth="1"/>
    <col min="4" max="4" width="20.85546875" style="306" customWidth="1"/>
    <col min="5" max="6" width="16.28515625" style="306" customWidth="1"/>
    <col min="7" max="7" width="16.85546875" style="306" customWidth="1"/>
    <col min="8" max="8" width="19.7109375" style="306" customWidth="1"/>
    <col min="9" max="9" width="13.85546875" style="306" customWidth="1"/>
    <col min="10" max="10" width="13.5703125" style="306" customWidth="1"/>
    <col min="11" max="11" width="15.28515625" style="306" customWidth="1"/>
    <col min="12" max="12" width="14.42578125" style="306" customWidth="1"/>
    <col min="13" max="13" width="18.28515625" style="306" customWidth="1"/>
    <col min="14" max="16384" width="9.140625" style="306"/>
  </cols>
  <sheetData>
    <row r="1" spans="1:13" ht="15.75" x14ac:dyDescent="0.25">
      <c r="B1" s="299" t="s">
        <v>24</v>
      </c>
      <c r="C1" s="699" t="s">
        <v>1393</v>
      </c>
      <c r="D1" s="700"/>
      <c r="E1" s="301"/>
      <c r="I1" s="360"/>
    </row>
    <row r="2" spans="1:13" ht="15.75" x14ac:dyDescent="0.25">
      <c r="B2" s="299" t="s">
        <v>26</v>
      </c>
      <c r="C2" s="701">
        <v>43174</v>
      </c>
      <c r="D2" s="702"/>
      <c r="E2" s="302"/>
      <c r="G2" s="360"/>
      <c r="H2" s="544"/>
      <c r="I2" s="360"/>
      <c r="J2" s="360"/>
      <c r="M2" s="545"/>
    </row>
    <row r="3" spans="1:13" ht="105" x14ac:dyDescent="0.25">
      <c r="B3" s="299" t="s">
        <v>27</v>
      </c>
      <c r="C3" s="490" t="s">
        <v>1291</v>
      </c>
      <c r="D3" s="300"/>
      <c r="E3" s="301"/>
    </row>
    <row r="4" spans="1:13" ht="15.75" x14ac:dyDescent="0.25">
      <c r="B4" s="304"/>
      <c r="C4" s="305"/>
    </row>
    <row r="5" spans="1:13" ht="44.25" customHeight="1" x14ac:dyDescent="0.25">
      <c r="A5" s="730" t="s">
        <v>1292</v>
      </c>
      <c r="B5" s="730" t="s">
        <v>30</v>
      </c>
      <c r="C5" s="730" t="s">
        <v>31</v>
      </c>
      <c r="D5" s="730" t="s">
        <v>32</v>
      </c>
      <c r="E5" s="730" t="s">
        <v>33</v>
      </c>
      <c r="F5" s="730" t="s">
        <v>1</v>
      </c>
      <c r="G5" s="730" t="s">
        <v>629</v>
      </c>
      <c r="H5" s="705" t="s">
        <v>36</v>
      </c>
      <c r="I5" s="794" t="s">
        <v>37</v>
      </c>
      <c r="J5" s="730" t="s">
        <v>38</v>
      </c>
      <c r="K5" s="705" t="s">
        <v>3</v>
      </c>
      <c r="L5" s="705" t="s">
        <v>5</v>
      </c>
      <c r="M5" s="705" t="s">
        <v>7</v>
      </c>
    </row>
    <row r="6" spans="1:13" ht="44.25" customHeight="1" x14ac:dyDescent="0.25">
      <c r="A6" s="730"/>
      <c r="B6" s="730"/>
      <c r="C6" s="730"/>
      <c r="D6" s="730"/>
      <c r="E6" s="730"/>
      <c r="F6" s="730"/>
      <c r="G6" s="730"/>
      <c r="H6" s="706"/>
      <c r="I6" s="795"/>
      <c r="J6" s="730"/>
      <c r="K6" s="706"/>
      <c r="L6" s="706"/>
      <c r="M6" s="706"/>
    </row>
    <row r="7" spans="1:13" ht="44.25" customHeight="1" x14ac:dyDescent="0.25">
      <c r="A7" s="730"/>
      <c r="B7" s="730"/>
      <c r="C7" s="705"/>
      <c r="D7" s="730"/>
      <c r="E7" s="730"/>
      <c r="F7" s="730"/>
      <c r="G7" s="730"/>
      <c r="H7" s="707"/>
      <c r="I7" s="796"/>
      <c r="J7" s="730"/>
      <c r="K7" s="707"/>
      <c r="L7" s="707"/>
      <c r="M7" s="707"/>
    </row>
    <row r="8" spans="1:13" ht="60" x14ac:dyDescent="0.25">
      <c r="A8" s="128">
        <v>1</v>
      </c>
      <c r="B8" s="537" t="s">
        <v>1394</v>
      </c>
      <c r="C8" s="128" t="str">
        <f>VLOOKUP(B:B,'[3]CAFM DATA DUMP'!$A:$J,10,0)</f>
        <v>Abilene State Supported Living Center</v>
      </c>
      <c r="D8" s="300" t="str">
        <f>VLOOKUP(B:B,'[3]CAFM DATA DUMP'!$A:$C,3,0)</f>
        <v>Exterior Building Renovations, Roofing &amp; Masterlock Replacement</v>
      </c>
      <c r="E8" s="367" t="s">
        <v>1294</v>
      </c>
      <c r="F8" s="482">
        <v>4575102</v>
      </c>
      <c r="G8" s="482">
        <f>VLOOKUP(B:B,'[4]App SSLC'!$B:$J,9,0)</f>
        <v>4575102</v>
      </c>
      <c r="H8" s="128" t="s">
        <v>415</v>
      </c>
      <c r="I8" s="487">
        <v>0</v>
      </c>
      <c r="J8" s="487">
        <v>0</v>
      </c>
      <c r="K8" s="488">
        <f>VLOOKUP(B:B,'[3]CAFM-Excel'!$AU:$AZ,5,0)</f>
        <v>0</v>
      </c>
      <c r="L8" s="488">
        <f>VLOOKUP(B:B,'[3]CAFM-Excel'!$AU:$AZ,4,0)</f>
        <v>0</v>
      </c>
      <c r="M8" s="482">
        <f t="shared" ref="M8:M15" si="0">G8-K8-L8</f>
        <v>4575102</v>
      </c>
    </row>
    <row r="9" spans="1:13" ht="45" x14ac:dyDescent="0.25">
      <c r="A9" s="128">
        <v>1</v>
      </c>
      <c r="B9" s="538" t="s">
        <v>1395</v>
      </c>
      <c r="C9" s="128" t="str">
        <f>VLOOKUP(B:B,'[3]CAFM DATA DUMP'!$A:$J,10,0)</f>
        <v>Abilene State Supported Living Center</v>
      </c>
      <c r="D9" s="300" t="str">
        <f>VLOOKUP(B:B,'[3]CAFM DATA DUMP'!$A:$C,3,0)&amp;" (Cancelled)"</f>
        <v>Deaerator Tank Replacement (Cancelled)</v>
      </c>
      <c r="E9" s="367" t="s">
        <v>1294</v>
      </c>
      <c r="F9" s="482">
        <v>94436</v>
      </c>
      <c r="G9" s="482">
        <f>VLOOKUP(B:B,'[4]App SSLC'!$B:$J,9,0)</f>
        <v>0</v>
      </c>
      <c r="H9" s="128" t="s">
        <v>415</v>
      </c>
      <c r="I9" s="487">
        <v>0</v>
      </c>
      <c r="J9" s="487">
        <v>0</v>
      </c>
      <c r="K9" s="488">
        <f>VLOOKUP(B:B,'[3]CAFM-Excel'!$AU:$AZ,5,0)</f>
        <v>0</v>
      </c>
      <c r="L9" s="488">
        <f>VLOOKUP(B:B,'[3]CAFM-Excel'!$AU:$AZ,4,0)</f>
        <v>0</v>
      </c>
      <c r="M9" s="482">
        <f t="shared" si="0"/>
        <v>0</v>
      </c>
    </row>
    <row r="10" spans="1:13" ht="45" x14ac:dyDescent="0.25">
      <c r="A10" s="128">
        <v>1</v>
      </c>
      <c r="B10" s="537" t="s">
        <v>1396</v>
      </c>
      <c r="C10" s="128" t="str">
        <f>VLOOKUP(B:B,'[3]CAFM DATA DUMP'!$A:$J,10,0)</f>
        <v>Abilene State Supported Living Center</v>
      </c>
      <c r="D10" s="300" t="str">
        <f>VLOOKUP(B:B,'[3]CAFM DATA DUMP'!$A:$C,3,0)</f>
        <v>HVAC System Replacement</v>
      </c>
      <c r="E10" s="367" t="s">
        <v>1294</v>
      </c>
      <c r="F10" s="482">
        <v>488927.25</v>
      </c>
      <c r="G10" s="482">
        <f>VLOOKUP(B:B,'[4]App SSLC'!$B:$J,9,0)</f>
        <v>488927</v>
      </c>
      <c r="H10" s="128" t="s">
        <v>415</v>
      </c>
      <c r="I10" s="487">
        <v>0</v>
      </c>
      <c r="J10" s="487">
        <v>0</v>
      </c>
      <c r="K10" s="488">
        <f>VLOOKUP(B:B,'[3]CAFM-Excel'!$AU:$AZ,5,0)</f>
        <v>0</v>
      </c>
      <c r="L10" s="488">
        <f>VLOOKUP(B:B,'[3]CAFM-Excel'!$AU:$AZ,4,0)</f>
        <v>0</v>
      </c>
      <c r="M10" s="482">
        <f t="shared" si="0"/>
        <v>488927</v>
      </c>
    </row>
    <row r="11" spans="1:13" ht="45" x14ac:dyDescent="0.25">
      <c r="A11" s="128">
        <v>1</v>
      </c>
      <c r="B11" s="537" t="s">
        <v>1397</v>
      </c>
      <c r="C11" s="128" t="str">
        <f>VLOOKUP(B:B,'[3]CAFM DATA DUMP'!$A:$J,10,0)</f>
        <v>Abilene State Supported Living Center</v>
      </c>
      <c r="D11" s="300" t="str">
        <f>VLOOKUP(B:B,'[3]CAFM DATA DUMP'!$A:$C,3,0)</f>
        <v>Walk-In Coolers / Freezer Replacement</v>
      </c>
      <c r="E11" s="367" t="s">
        <v>1294</v>
      </c>
      <c r="F11" s="482">
        <v>209699.7</v>
      </c>
      <c r="G11" s="482">
        <f>VLOOKUP(B:B,'[4]App SSLC'!$B:$J,9,0)</f>
        <v>209700</v>
      </c>
      <c r="H11" s="128" t="s">
        <v>415</v>
      </c>
      <c r="I11" s="487">
        <v>1</v>
      </c>
      <c r="J11" s="487">
        <v>0</v>
      </c>
      <c r="K11" s="488">
        <f>VLOOKUP(B:B,'[3]CAFM-Excel'!$AU:$AZ,5,0)</f>
        <v>0</v>
      </c>
      <c r="L11" s="488">
        <f>VLOOKUP(B:B,'[3]CAFM-Excel'!$AU:$AZ,4,0)</f>
        <v>0</v>
      </c>
      <c r="M11" s="482">
        <f t="shared" si="0"/>
        <v>209700</v>
      </c>
    </row>
    <row r="12" spans="1:13" ht="45" x14ac:dyDescent="0.25">
      <c r="A12" s="128">
        <v>1</v>
      </c>
      <c r="B12" s="537" t="s">
        <v>1398</v>
      </c>
      <c r="C12" s="128" t="str">
        <f>VLOOKUP(B:B,'[3]CAFM DATA DUMP'!$A:$J,10,0)</f>
        <v>Abilene State Supported Living Center</v>
      </c>
      <c r="D12" s="300" t="str">
        <f>VLOOKUP(B:B,'[3]CAFM DATA DUMP'!$A:$C,3,0)</f>
        <v>Steam Heating Replacement</v>
      </c>
      <c r="E12" s="367" t="s">
        <v>1294</v>
      </c>
      <c r="F12" s="482">
        <v>1108191</v>
      </c>
      <c r="G12" s="482">
        <f>VLOOKUP(B:B,'[4]App SSLC'!$B:$J,9,0)</f>
        <v>1108191</v>
      </c>
      <c r="H12" s="128" t="s">
        <v>415</v>
      </c>
      <c r="I12" s="487">
        <v>0</v>
      </c>
      <c r="J12" s="487">
        <v>0</v>
      </c>
      <c r="K12" s="488">
        <f>VLOOKUP(B:B,'[3]CAFM-Excel'!$AU:$AZ,5,0)</f>
        <v>0</v>
      </c>
      <c r="L12" s="488">
        <f>VLOOKUP(B:B,'[3]CAFM-Excel'!$AU:$AZ,4,0)</f>
        <v>0</v>
      </c>
      <c r="M12" s="482">
        <f t="shared" si="0"/>
        <v>1108191</v>
      </c>
    </row>
    <row r="13" spans="1:13" ht="45" x14ac:dyDescent="0.25">
      <c r="A13" s="128">
        <v>1</v>
      </c>
      <c r="B13" s="537" t="s">
        <v>1399</v>
      </c>
      <c r="C13" s="128" t="str">
        <f>VLOOKUP(B:B,'[3]CAFM DATA DUMP'!$A:$J,10,0)</f>
        <v>Austin State Supported Living Center</v>
      </c>
      <c r="D13" s="300" t="str">
        <f>VLOOKUP(B:B,'[3]CAFM DATA DUMP'!$A:$C,3,0)</f>
        <v>Water Drainage Remediation</v>
      </c>
      <c r="E13" s="367" t="s">
        <v>1294</v>
      </c>
      <c r="F13" s="482">
        <v>637767.68999999994</v>
      </c>
      <c r="G13" s="482">
        <f>VLOOKUP(B:B,'[4]App SSLC'!$B:$J,9,0)</f>
        <v>637768</v>
      </c>
      <c r="H13" s="128" t="s">
        <v>415</v>
      </c>
      <c r="I13" s="487">
        <v>0</v>
      </c>
      <c r="J13" s="487">
        <v>0</v>
      </c>
      <c r="K13" s="488">
        <f>VLOOKUP(B:B,'[3]CAFM-Excel'!$AU:$AZ,5,0)</f>
        <v>0</v>
      </c>
      <c r="L13" s="488">
        <f>VLOOKUP(B:B,'[3]CAFM-Excel'!$AU:$AZ,4,0)</f>
        <v>0</v>
      </c>
      <c r="M13" s="482">
        <f t="shared" si="0"/>
        <v>637768</v>
      </c>
    </row>
    <row r="14" spans="1:13" ht="45" x14ac:dyDescent="0.25">
      <c r="A14" s="128">
        <v>1</v>
      </c>
      <c r="B14" s="537" t="s">
        <v>1400</v>
      </c>
      <c r="C14" s="128" t="str">
        <f>VLOOKUP(B:B,'[3]CAFM DATA DUMP'!$A:$J,10,0)</f>
        <v>Austin State Supported Living Center</v>
      </c>
      <c r="D14" s="300" t="str">
        <f>VLOOKUP(B:B,'[3]CAFM DATA DUMP'!$A:$C,3,0)</f>
        <v>Windows Replacement</v>
      </c>
      <c r="E14" s="367" t="s">
        <v>1294</v>
      </c>
      <c r="F14" s="482">
        <v>7370171.4199999999</v>
      </c>
      <c r="G14" s="482">
        <f>VLOOKUP(B:B,'[4]App SSLC'!$B:$J,9,0)</f>
        <v>7370172</v>
      </c>
      <c r="H14" s="128" t="s">
        <v>415</v>
      </c>
      <c r="I14" s="487">
        <v>0</v>
      </c>
      <c r="J14" s="487">
        <v>0</v>
      </c>
      <c r="K14" s="488">
        <f>VLOOKUP(B:B,'[3]CAFM-Excel'!$AU:$AZ,5,0)</f>
        <v>0</v>
      </c>
      <c r="L14" s="488">
        <f>VLOOKUP(B:B,'[3]CAFM-Excel'!$AU:$AZ,4,0)</f>
        <v>0</v>
      </c>
      <c r="M14" s="482">
        <f t="shared" si="0"/>
        <v>7370172</v>
      </c>
    </row>
    <row r="15" spans="1:13" ht="60" x14ac:dyDescent="0.25">
      <c r="A15" s="128">
        <v>1</v>
      </c>
      <c r="B15" s="537" t="s">
        <v>1401</v>
      </c>
      <c r="C15" s="128" t="str">
        <f>VLOOKUP(B:B,'[3]CAFM DATA DUMP'!$A:$J,10,0)</f>
        <v>Austin State Supported Living Center</v>
      </c>
      <c r="D15" s="300" t="str">
        <f>VLOOKUP(B:B,'[3]CAFM DATA DUMP'!$A:$C,3,0)</f>
        <v>Water Lines Replacement, HVAC Repair, and Generator Installation</v>
      </c>
      <c r="E15" s="367" t="s">
        <v>1294</v>
      </c>
      <c r="F15" s="482">
        <v>1843079.7</v>
      </c>
      <c r="G15" s="482">
        <f>VLOOKUP(B:B,'[4]App SSLC'!$B:$J,9,0)</f>
        <v>1843080</v>
      </c>
      <c r="H15" s="128" t="s">
        <v>415</v>
      </c>
      <c r="I15" s="487">
        <v>0</v>
      </c>
      <c r="J15" s="487">
        <v>0</v>
      </c>
      <c r="K15" s="488">
        <f>VLOOKUP(B:B,'[3]CAFM-Excel'!$AU:$AZ,5,0)</f>
        <v>0</v>
      </c>
      <c r="L15" s="488">
        <f>VLOOKUP(B:B,'[3]CAFM-Excel'!$AU:$AZ,4,0)</f>
        <v>0</v>
      </c>
      <c r="M15" s="482">
        <f t="shared" si="0"/>
        <v>1843080</v>
      </c>
    </row>
    <row r="16" spans="1:13" ht="45" x14ac:dyDescent="0.25">
      <c r="A16" s="128">
        <v>1</v>
      </c>
      <c r="B16" s="537" t="s">
        <v>1402</v>
      </c>
      <c r="C16" s="128" t="str">
        <f>VLOOKUP(B:B,'[3]CAFM DATA DUMP'!$A:$J,10,0)</f>
        <v>Austin State Supported Living Center</v>
      </c>
      <c r="D16" s="300" t="str">
        <f>VLOOKUP(B:B,'[3]CAFM DATA DUMP'!$A:$C,3,0)</f>
        <v>Roof Repair and Replacement</v>
      </c>
      <c r="E16" s="367" t="s">
        <v>1294</v>
      </c>
      <c r="F16" s="482">
        <v>439531.93</v>
      </c>
      <c r="G16" s="482">
        <f>VLOOKUP(B:B,'[4]App SSLC'!$B:$J,9,0)</f>
        <v>439532</v>
      </c>
      <c r="H16" s="128" t="s">
        <v>415</v>
      </c>
      <c r="I16" s="487">
        <v>0</v>
      </c>
      <c r="J16" s="487">
        <v>0</v>
      </c>
      <c r="K16" s="488">
        <f>VLOOKUP(B:B,'[3]CAFM-Excel'!$AU:$AZ,5,0)</f>
        <v>0</v>
      </c>
      <c r="L16" s="488">
        <f>VLOOKUP(B:B,'[3]CAFM-Excel'!$AU:$AZ,4,0)</f>
        <v>0</v>
      </c>
      <c r="M16" s="482">
        <f>G16-K16-L16</f>
        <v>439532</v>
      </c>
    </row>
    <row r="17" spans="1:13" ht="60" x14ac:dyDescent="0.25">
      <c r="A17" s="128">
        <v>1</v>
      </c>
      <c r="B17" s="537" t="s">
        <v>1403</v>
      </c>
      <c r="C17" s="128" t="str">
        <f>VLOOKUP(B:B,'[3]CAFM DATA DUMP'!$A:$J,10,0)</f>
        <v>Brenham State Supported Living Center</v>
      </c>
      <c r="D17" s="300" t="str">
        <f>VLOOKUP(B:B,'[3]CAFM DATA DUMP'!$A:$C,3,0)</f>
        <v>Building Renovations and Sanitary Sewer Lines Replacement</v>
      </c>
      <c r="E17" s="367" t="s">
        <v>1294</v>
      </c>
      <c r="F17" s="482">
        <v>8004522.3499999996</v>
      </c>
      <c r="G17" s="482">
        <f>VLOOKUP(B:B,'[4]App SSLC'!$B:$J,9,0)</f>
        <v>8004523</v>
      </c>
      <c r="H17" s="128" t="s">
        <v>415</v>
      </c>
      <c r="I17" s="487">
        <v>0</v>
      </c>
      <c r="J17" s="487">
        <v>0</v>
      </c>
      <c r="K17" s="488">
        <f>VLOOKUP(B:B,'[3]CAFM-Excel'!$AU:$AZ,5,0)</f>
        <v>0</v>
      </c>
      <c r="L17" s="488">
        <f>VLOOKUP(B:B,'[3]CAFM-Excel'!$AU:$AZ,4,0)</f>
        <v>0</v>
      </c>
      <c r="M17" s="482">
        <f t="shared" ref="M17:M39" si="1">G17-K17-L17</f>
        <v>8004523</v>
      </c>
    </row>
    <row r="18" spans="1:13" ht="60" x14ac:dyDescent="0.25">
      <c r="A18" s="128">
        <v>1</v>
      </c>
      <c r="B18" s="537" t="s">
        <v>1404</v>
      </c>
      <c r="C18" s="128" t="str">
        <f>VLOOKUP(B:B,'[3]CAFM DATA DUMP'!$A:$J,10,0)</f>
        <v>Brenham State Supported Living Center</v>
      </c>
      <c r="D18" s="300" t="str">
        <f>VLOOKUP(B:B,'[3]CAFM DATA DUMP'!$A:$C,3,0)</f>
        <v>Water Distribution Replacement and Water Tank Repair</v>
      </c>
      <c r="E18" s="367" t="s">
        <v>1294</v>
      </c>
      <c r="F18" s="482">
        <v>410447.87</v>
      </c>
      <c r="G18" s="482">
        <f>VLOOKUP(B:B,'[4]App SSLC'!$B:$J,9,0)</f>
        <v>410448</v>
      </c>
      <c r="H18" s="128" t="s">
        <v>415</v>
      </c>
      <c r="I18" s="487">
        <v>0</v>
      </c>
      <c r="J18" s="487">
        <v>0</v>
      </c>
      <c r="K18" s="488">
        <f>VLOOKUP(B:B,'[3]CAFM-Excel'!$AU:$AZ,5,0)</f>
        <v>0</v>
      </c>
      <c r="L18" s="488">
        <f>VLOOKUP(B:B,'[3]CAFM-Excel'!$AU:$AZ,4,0)</f>
        <v>0</v>
      </c>
      <c r="M18" s="482">
        <f t="shared" si="1"/>
        <v>410448</v>
      </c>
    </row>
    <row r="19" spans="1:13" ht="60" x14ac:dyDescent="0.25">
      <c r="A19" s="128">
        <v>1</v>
      </c>
      <c r="B19" s="537" t="s">
        <v>1405</v>
      </c>
      <c r="C19" s="128" t="str">
        <f>VLOOKUP(B:B,'[3]CAFM DATA DUMP'!$A:$J,10,0)</f>
        <v>Brenham State Supported Living Center</v>
      </c>
      <c r="D19" s="300" t="str">
        <f>VLOOKUP(B:B,'[3]CAFM DATA DUMP'!$A:$C,3,0)</f>
        <v>Roof Repair and Replacement</v>
      </c>
      <c r="E19" s="367" t="s">
        <v>1294</v>
      </c>
      <c r="F19" s="482">
        <v>684809.72</v>
      </c>
      <c r="G19" s="482">
        <f>VLOOKUP(B:B,'[4]App SSLC'!$B:$J,9,0)</f>
        <v>684810</v>
      </c>
      <c r="H19" s="128" t="s">
        <v>415</v>
      </c>
      <c r="I19" s="487">
        <v>0</v>
      </c>
      <c r="J19" s="487">
        <v>0</v>
      </c>
      <c r="K19" s="488">
        <f>VLOOKUP(B:B,'[3]CAFM-Excel'!$AU:$AZ,5,0)</f>
        <v>0</v>
      </c>
      <c r="L19" s="488">
        <f>VLOOKUP(B:B,'[3]CAFM-Excel'!$AU:$AZ,4,0)</f>
        <v>0</v>
      </c>
      <c r="M19" s="482">
        <f t="shared" si="1"/>
        <v>684810</v>
      </c>
    </row>
    <row r="20" spans="1:13" ht="75" x14ac:dyDescent="0.25">
      <c r="A20" s="128">
        <v>1</v>
      </c>
      <c r="B20" s="537" t="s">
        <v>1406</v>
      </c>
      <c r="C20" s="128" t="str">
        <f>VLOOKUP(B:B,'[3]CAFM DATA DUMP'!$A:$J,10,0)</f>
        <v>Corpus Christi State Supported Living Center</v>
      </c>
      <c r="D20" s="300" t="str">
        <f>VLOOKUP(B:B,'[3]CAFM DATA DUMP'!$A:$C,3,0)</f>
        <v>HVAC, Emergency Generator Replacement, and Masterlock Replacement</v>
      </c>
      <c r="E20" s="367" t="s">
        <v>1294</v>
      </c>
      <c r="F20" s="482">
        <v>1938369.3</v>
      </c>
      <c r="G20" s="482">
        <f>VLOOKUP(B:B,'[4]App SSLC'!$B:$J,9,0)</f>
        <v>1938369</v>
      </c>
      <c r="H20" s="128" t="s">
        <v>415</v>
      </c>
      <c r="I20" s="487">
        <v>0</v>
      </c>
      <c r="J20" s="487">
        <v>0</v>
      </c>
      <c r="K20" s="488">
        <f>VLOOKUP(B:B,'[3]CAFM-Excel'!$AU:$AZ,5,0)</f>
        <v>140000</v>
      </c>
      <c r="L20" s="488">
        <f>VLOOKUP(B:B,'[3]CAFM-Excel'!$AU:$AZ,4,0)</f>
        <v>0</v>
      </c>
      <c r="M20" s="482">
        <f t="shared" si="1"/>
        <v>1798369</v>
      </c>
    </row>
    <row r="21" spans="1:13" ht="60" x14ac:dyDescent="0.25">
      <c r="A21" s="128">
        <v>1</v>
      </c>
      <c r="B21" s="537" t="s">
        <v>1407</v>
      </c>
      <c r="C21" s="128" t="str">
        <f>VLOOKUP(B:B,'[3]CAFM DATA DUMP'!$A:$J,10,0)</f>
        <v>Corpus Christi State Supported Living Center</v>
      </c>
      <c r="D21" s="300" t="str">
        <f>VLOOKUP(B:B,'[3]CAFM DATA DUMP'!$A:$C,3,0)</f>
        <v>Walkway and ADA Improvements</v>
      </c>
      <c r="E21" s="367" t="s">
        <v>1294</v>
      </c>
      <c r="F21" s="482">
        <v>693300.3</v>
      </c>
      <c r="G21" s="482">
        <f>VLOOKUP(B:B,'[4]App SSLC'!$B:$J,9,0)</f>
        <v>757992</v>
      </c>
      <c r="H21" s="128" t="s">
        <v>415</v>
      </c>
      <c r="I21" s="487">
        <v>0</v>
      </c>
      <c r="J21" s="487">
        <v>0</v>
      </c>
      <c r="K21" s="488">
        <f>VLOOKUP(B:B,'[3]CAFM-Excel'!$AU:$AZ,5,0)</f>
        <v>0</v>
      </c>
      <c r="L21" s="488">
        <f>VLOOKUP(B:B,'[3]CAFM-Excel'!$AU:$AZ,4,0)</f>
        <v>0</v>
      </c>
      <c r="M21" s="482">
        <f t="shared" si="1"/>
        <v>757992</v>
      </c>
    </row>
    <row r="22" spans="1:13" ht="60" x14ac:dyDescent="0.25">
      <c r="A22" s="128">
        <v>1</v>
      </c>
      <c r="B22" s="537" t="s">
        <v>1408</v>
      </c>
      <c r="C22" s="128" t="str">
        <f>VLOOKUP(B:B,'[3]CAFM DATA DUMP'!$A:$J,10,0)</f>
        <v>Denton State Supported Living Center</v>
      </c>
      <c r="D22" s="300" t="str">
        <f>VLOOKUP(B:B,'[3]CAFM DATA DUMP'!$A:$C,3,0)</f>
        <v>Boiler Replacements, Electrical Panels, HVAC and Controls Replacement</v>
      </c>
      <c r="E22" s="367" t="s">
        <v>1294</v>
      </c>
      <c r="F22" s="482">
        <v>8279550.7199999997</v>
      </c>
      <c r="G22" s="482">
        <f>VLOOKUP(B:B,'[4]App SSLC'!$B:$J,9,0)</f>
        <v>8279550</v>
      </c>
      <c r="H22" s="128" t="s">
        <v>415</v>
      </c>
      <c r="I22" s="487">
        <v>0</v>
      </c>
      <c r="J22" s="487">
        <v>0</v>
      </c>
      <c r="K22" s="488">
        <f>VLOOKUP(B:B,'[3]CAFM-Excel'!$AU:$AZ,5,0)</f>
        <v>259120</v>
      </c>
      <c r="L22" s="488">
        <f>VLOOKUP(B:B,'[3]CAFM-Excel'!$AU:$AZ,4,0)</f>
        <v>0</v>
      </c>
      <c r="M22" s="482">
        <f t="shared" si="1"/>
        <v>8020430</v>
      </c>
    </row>
    <row r="23" spans="1:13" ht="45" x14ac:dyDescent="0.25">
      <c r="A23" s="128">
        <v>1</v>
      </c>
      <c r="B23" s="537" t="s">
        <v>1409</v>
      </c>
      <c r="C23" s="128" t="str">
        <f>VLOOKUP(B:B,'[3]CAFM DATA DUMP'!$A:$J,10,0)</f>
        <v>Denton State Supported Living Center</v>
      </c>
      <c r="D23" s="300" t="str">
        <f>VLOOKUP(B:B,'[3]CAFM DATA DUMP'!$A:$C,3,0)</f>
        <v>Roof Replacements</v>
      </c>
      <c r="E23" s="367" t="s">
        <v>1294</v>
      </c>
      <c r="F23" s="482">
        <v>2036160</v>
      </c>
      <c r="G23" s="482">
        <f>VLOOKUP(B:B,'[4]App SSLC'!$B:$J,9,0)</f>
        <v>2036160</v>
      </c>
      <c r="H23" s="128" t="s">
        <v>415</v>
      </c>
      <c r="I23" s="487">
        <v>0</v>
      </c>
      <c r="J23" s="487">
        <v>0</v>
      </c>
      <c r="K23" s="488">
        <f>VLOOKUP(B:B,'[3]CAFM-Excel'!$AU:$AZ,5,0)</f>
        <v>153523</v>
      </c>
      <c r="L23" s="488">
        <f>VLOOKUP(B:B,'[3]CAFM-Excel'!$AU:$AZ,4,0)</f>
        <v>0</v>
      </c>
      <c r="M23" s="482">
        <f t="shared" si="1"/>
        <v>1882637</v>
      </c>
    </row>
    <row r="24" spans="1:13" ht="45" x14ac:dyDescent="0.25">
      <c r="A24" s="128">
        <v>1</v>
      </c>
      <c r="B24" s="537" t="s">
        <v>1410</v>
      </c>
      <c r="C24" s="128" t="str">
        <f>VLOOKUP(B:B,'[3]CAFM DATA DUMP'!$A:$J,10,0)</f>
        <v>El Paso State Supported Living Center</v>
      </c>
      <c r="D24" s="300" t="str">
        <f>VLOOKUP(B:B,'[3]CAFM DATA DUMP'!$A:$C,3,0)</f>
        <v>Site Electrical and Water Distribution Replacement</v>
      </c>
      <c r="E24" s="367" t="s">
        <v>1294</v>
      </c>
      <c r="F24" s="482">
        <v>339897.05</v>
      </c>
      <c r="G24" s="482">
        <f>VLOOKUP(B:B,'[4]App SSLC'!$B:$J,9,0)</f>
        <v>612897</v>
      </c>
      <c r="H24" s="128" t="s">
        <v>415</v>
      </c>
      <c r="I24" s="487">
        <v>0</v>
      </c>
      <c r="J24" s="487">
        <v>0</v>
      </c>
      <c r="K24" s="488">
        <f>VLOOKUP(B:B,'[3]CAFM-Excel'!$AU:$AZ,5,0)</f>
        <v>0</v>
      </c>
      <c r="L24" s="488">
        <f>VLOOKUP(B:B,'[3]CAFM-Excel'!$AU:$AZ,4,0)</f>
        <v>0</v>
      </c>
      <c r="M24" s="482">
        <f t="shared" si="1"/>
        <v>612897</v>
      </c>
    </row>
    <row r="25" spans="1:13" ht="45" x14ac:dyDescent="0.25">
      <c r="A25" s="128">
        <v>1</v>
      </c>
      <c r="B25" s="537" t="s">
        <v>1411</v>
      </c>
      <c r="C25" s="128" t="str">
        <f>VLOOKUP(B:B,'[3]CAFM DATA DUMP'!$A:$J,10,0)</f>
        <v>El Paso State Supported Living Center</v>
      </c>
      <c r="D25" s="300" t="str">
        <f>VLOOKUP(B:B,'[3]CAFM DATA DUMP'!$A:$C,3,0)</f>
        <v>Building and Patio Renovations</v>
      </c>
      <c r="E25" s="367" t="s">
        <v>1294</v>
      </c>
      <c r="F25" s="482">
        <v>2414869.58</v>
      </c>
      <c r="G25" s="482">
        <f>VLOOKUP(B:B,'[4]App SSLC'!$B:$J,9,0)</f>
        <v>2414870</v>
      </c>
      <c r="H25" s="128" t="s">
        <v>415</v>
      </c>
      <c r="I25" s="487">
        <v>0</v>
      </c>
      <c r="J25" s="487">
        <v>0</v>
      </c>
      <c r="K25" s="488">
        <f>VLOOKUP(B:B,'[3]CAFM-Excel'!$AU:$AZ,5,0)</f>
        <v>184086</v>
      </c>
      <c r="L25" s="488">
        <f>VLOOKUP(B:B,'[3]CAFM-Excel'!$AU:$AZ,4,0)</f>
        <v>0</v>
      </c>
      <c r="M25" s="482">
        <f t="shared" si="1"/>
        <v>2230784</v>
      </c>
    </row>
    <row r="26" spans="1:13" ht="45" x14ac:dyDescent="0.25">
      <c r="A26" s="128">
        <v>1</v>
      </c>
      <c r="B26" s="537" t="s">
        <v>1412</v>
      </c>
      <c r="C26" s="128" t="str">
        <f>VLOOKUP(B:B,'[3]CAFM DATA DUMP'!$A:$J,10,0)</f>
        <v>Lubbock State Supported Living Center</v>
      </c>
      <c r="D26" s="300" t="str">
        <f>VLOOKUP(B:B,'[3]CAFM DATA DUMP'!$A:$C,3,0)</f>
        <v>HVAC, Plumbing Renovations, and Ceiling Replacement</v>
      </c>
      <c r="E26" s="367" t="s">
        <v>1294</v>
      </c>
      <c r="F26" s="482">
        <v>8888758.1999999993</v>
      </c>
      <c r="G26" s="482">
        <f>VLOOKUP(B:B,'[4]App SSLC'!$B:$J,9,0)</f>
        <v>8888758</v>
      </c>
      <c r="H26" s="128" t="s">
        <v>415</v>
      </c>
      <c r="I26" s="487">
        <v>0</v>
      </c>
      <c r="J26" s="487">
        <v>0</v>
      </c>
      <c r="K26" s="488">
        <f>VLOOKUP(B:B,'[3]CAFM-Excel'!$AU:$AZ,5,0)</f>
        <v>0</v>
      </c>
      <c r="L26" s="488">
        <f>VLOOKUP(B:B,'[3]CAFM-Excel'!$AU:$AZ,4,0)</f>
        <v>0</v>
      </c>
      <c r="M26" s="482">
        <f t="shared" si="1"/>
        <v>8888758</v>
      </c>
    </row>
    <row r="27" spans="1:13" ht="45" x14ac:dyDescent="0.25">
      <c r="A27" s="128">
        <v>1</v>
      </c>
      <c r="B27" s="537" t="s">
        <v>1413</v>
      </c>
      <c r="C27" s="128" t="str">
        <f>VLOOKUP(B:B,'[3]CAFM DATA DUMP'!$A:$J,10,0)</f>
        <v>Lufkin State Supported Living Center</v>
      </c>
      <c r="D27" s="300" t="str">
        <f>VLOOKUP(B:B,'[3]CAFM DATA DUMP'!$A:$C,3,0)</f>
        <v>Bathroom Renovations</v>
      </c>
      <c r="E27" s="367" t="s">
        <v>1294</v>
      </c>
      <c r="F27" s="482">
        <v>2216025</v>
      </c>
      <c r="G27" s="482">
        <f>VLOOKUP(B:B,'[4]App SSLC'!$B:$J,9,0)</f>
        <v>2216025</v>
      </c>
      <c r="H27" s="128" t="s">
        <v>415</v>
      </c>
      <c r="I27" s="487">
        <v>0</v>
      </c>
      <c r="J27" s="487">
        <v>0</v>
      </c>
      <c r="K27" s="488">
        <f>VLOOKUP(B:B,'[3]CAFM-Excel'!$AU:$AZ,5,0)</f>
        <v>0</v>
      </c>
      <c r="L27" s="488">
        <f>VLOOKUP(B:B,'[3]CAFM-Excel'!$AU:$AZ,4,0)</f>
        <v>0</v>
      </c>
      <c r="M27" s="482">
        <f t="shared" si="1"/>
        <v>2216025</v>
      </c>
    </row>
    <row r="28" spans="1:13" ht="45" x14ac:dyDescent="0.25">
      <c r="A28" s="128">
        <v>1</v>
      </c>
      <c r="B28" s="537" t="s">
        <v>1414</v>
      </c>
      <c r="C28" s="128" t="str">
        <f>VLOOKUP(B:B,'[3]CAFM DATA DUMP'!$A:$J,10,0)</f>
        <v>Lufkin State Supported Living Center</v>
      </c>
      <c r="D28" s="300" t="str">
        <f>VLOOKUP(B:B,'[3]CAFM DATA DUMP'!$A:$C,3,0)</f>
        <v>Fuel Tank Installation</v>
      </c>
      <c r="E28" s="367" t="s">
        <v>1294</v>
      </c>
      <c r="F28" s="482">
        <v>614775</v>
      </c>
      <c r="G28" s="482">
        <f>VLOOKUP(B:B,'[4]App SSLC'!$B:$J,9,0)</f>
        <v>614775</v>
      </c>
      <c r="H28" s="128" t="s">
        <v>415</v>
      </c>
      <c r="I28" s="487">
        <v>0</v>
      </c>
      <c r="J28" s="487">
        <v>0</v>
      </c>
      <c r="K28" s="488">
        <f>VLOOKUP(B:B,'[3]CAFM-Excel'!$AU:$AZ,5,0)</f>
        <v>0</v>
      </c>
      <c r="L28" s="488">
        <f>VLOOKUP(B:B,'[3]CAFM-Excel'!$AU:$AZ,4,0)</f>
        <v>0</v>
      </c>
      <c r="M28" s="482">
        <f t="shared" si="1"/>
        <v>614775</v>
      </c>
    </row>
    <row r="29" spans="1:13" ht="45" x14ac:dyDescent="0.25">
      <c r="A29" s="128">
        <v>1</v>
      </c>
      <c r="B29" s="537" t="s">
        <v>1415</v>
      </c>
      <c r="C29" s="128" t="str">
        <f>VLOOKUP(B:B,'[3]CAFM DATA DUMP'!$A:$J,10,0)</f>
        <v>Lufkin State Supported Living Center</v>
      </c>
      <c r="D29" s="300" t="str">
        <f>VLOOKUP(B:B,'[3]CAFM DATA DUMP'!$A:$C,3,0)</f>
        <v>Roof Repairs and Replacements</v>
      </c>
      <c r="E29" s="367" t="s">
        <v>1294</v>
      </c>
      <c r="F29" s="482">
        <v>601125</v>
      </c>
      <c r="G29" s="482">
        <f>VLOOKUP(B:B,'[4]App SSLC'!$B:$J,9,0)</f>
        <v>601125</v>
      </c>
      <c r="H29" s="128" t="s">
        <v>415</v>
      </c>
      <c r="I29" s="487">
        <v>0</v>
      </c>
      <c r="J29" s="487">
        <v>0</v>
      </c>
      <c r="K29" s="488">
        <f>VLOOKUP(B:B,'[3]CAFM-Excel'!$AU:$AZ,5,0)</f>
        <v>0</v>
      </c>
      <c r="L29" s="488">
        <f>VLOOKUP(B:B,'[3]CAFM-Excel'!$AU:$AZ,4,0)</f>
        <v>0</v>
      </c>
      <c r="M29" s="516">
        <f t="shared" si="1"/>
        <v>601125</v>
      </c>
    </row>
    <row r="30" spans="1:13" ht="75" x14ac:dyDescent="0.25">
      <c r="A30" s="128">
        <v>1</v>
      </c>
      <c r="B30" s="537" t="s">
        <v>1416</v>
      </c>
      <c r="C30" s="128" t="str">
        <f>VLOOKUP(B:B,'[3]CAFM DATA DUMP'!$A:$J,10,0)</f>
        <v>Mexia State Supported Living Center</v>
      </c>
      <c r="D30" s="300" t="str">
        <f>VLOOKUP(B:B,'[3]CAFM DATA DUMP'!$A:$C,3,0)</f>
        <v>Emergency Generator, Vent Hood Fire Suppression and Boiler and Water System Replacement</v>
      </c>
      <c r="E30" s="367" t="s">
        <v>1294</v>
      </c>
      <c r="F30" s="482">
        <v>3503004.88</v>
      </c>
      <c r="G30" s="482">
        <f>VLOOKUP(B:B,'[4]App SSLC'!$B:$J,9,0)</f>
        <v>3503005</v>
      </c>
      <c r="H30" s="128" t="s">
        <v>415</v>
      </c>
      <c r="I30" s="487">
        <v>0</v>
      </c>
      <c r="J30" s="487">
        <v>0</v>
      </c>
      <c r="K30" s="488">
        <f>VLOOKUP(B:B,'[3]CAFM-Excel'!$AU:$AZ,5,0)</f>
        <v>0</v>
      </c>
      <c r="L30" s="488">
        <f>VLOOKUP(B:B,'[3]CAFM-Excel'!$AU:$AZ,4,0)</f>
        <v>0</v>
      </c>
      <c r="M30" s="482">
        <f t="shared" si="1"/>
        <v>3503005</v>
      </c>
    </row>
    <row r="31" spans="1:13" ht="45" x14ac:dyDescent="0.25">
      <c r="A31" s="128">
        <v>1</v>
      </c>
      <c r="B31" s="537" t="s">
        <v>1417</v>
      </c>
      <c r="C31" s="128" t="str">
        <f>VLOOKUP(B:B,'[3]CAFM DATA DUMP'!$A:$J,10,0)</f>
        <v>Mexia State Supported Living Center</v>
      </c>
      <c r="D31" s="300" t="str">
        <f>VLOOKUP(B:B,'[3]CAFM DATA DUMP'!$A:$C,3,0)</f>
        <v>Bathroom Renovation and Covered Walkway Replacement</v>
      </c>
      <c r="E31" s="367" t="s">
        <v>1294</v>
      </c>
      <c r="F31" s="482">
        <v>3916470.9</v>
      </c>
      <c r="G31" s="482">
        <f>VLOOKUP(B:B,'[4]App SSLC'!$B:$J,9,0)</f>
        <v>3916471</v>
      </c>
      <c r="H31" s="128" t="s">
        <v>415</v>
      </c>
      <c r="I31" s="487">
        <v>0</v>
      </c>
      <c r="J31" s="487">
        <v>0</v>
      </c>
      <c r="K31" s="488">
        <f>VLOOKUP(B:B,'[3]CAFM-Excel'!$AU:$AZ,5,0)</f>
        <v>0</v>
      </c>
      <c r="L31" s="488">
        <f>VLOOKUP(B:B,'[3]CAFM-Excel'!$AU:$AZ,4,0)</f>
        <v>0</v>
      </c>
      <c r="M31" s="482">
        <f t="shared" si="1"/>
        <v>3916471</v>
      </c>
    </row>
    <row r="32" spans="1:13" ht="60" x14ac:dyDescent="0.25">
      <c r="A32" s="128">
        <v>1</v>
      </c>
      <c r="B32" s="537" t="s">
        <v>1418</v>
      </c>
      <c r="C32" s="128" t="str">
        <f>VLOOKUP(B:B,'[3]CAFM DATA DUMP'!$A:$J,10,0)</f>
        <v>Richmond State Supported Living Center</v>
      </c>
      <c r="D32" s="300" t="str">
        <f>VLOOKUP(B:B,'[3]CAFM DATA DUMP'!$A:$C,3,0)</f>
        <v>Window Replacement</v>
      </c>
      <c r="E32" s="367" t="s">
        <v>1294</v>
      </c>
      <c r="F32" s="482">
        <v>908302.08</v>
      </c>
      <c r="G32" s="482">
        <f>VLOOKUP(B:B,'[4]App SSLC'!$B:$J,9,0)</f>
        <v>908303</v>
      </c>
      <c r="H32" s="128" t="s">
        <v>415</v>
      </c>
      <c r="I32" s="487">
        <v>0</v>
      </c>
      <c r="J32" s="487">
        <v>0</v>
      </c>
      <c r="K32" s="488">
        <f>VLOOKUP(B:B,'[3]CAFM-Excel'!$AU:$AZ,5,0)</f>
        <v>0</v>
      </c>
      <c r="L32" s="488">
        <f>VLOOKUP(B:B,'[3]CAFM-Excel'!$AU:$AZ,4,0)</f>
        <v>0</v>
      </c>
      <c r="M32" s="482">
        <f t="shared" si="1"/>
        <v>908303</v>
      </c>
    </row>
    <row r="33" spans="1:13" ht="60" x14ac:dyDescent="0.25">
      <c r="A33" s="128">
        <v>1</v>
      </c>
      <c r="B33" s="537" t="s">
        <v>1419</v>
      </c>
      <c r="C33" s="128" t="str">
        <f>VLOOKUP(B:B,'[3]CAFM DATA DUMP'!$A:$J,10,0)</f>
        <v>Richmond State Supported Living Center</v>
      </c>
      <c r="D33" s="300" t="str">
        <f>VLOOKUP(B:B,'[3]CAFM DATA DUMP'!$A:$C,3,0)</f>
        <v>Sanitary Sewer Line Replacement</v>
      </c>
      <c r="E33" s="367" t="s">
        <v>1294</v>
      </c>
      <c r="F33" s="482">
        <v>2588906.41</v>
      </c>
      <c r="G33" s="482">
        <f>VLOOKUP(B:B,'[4]App SSLC'!$B:$J,9,0)</f>
        <v>2588906</v>
      </c>
      <c r="H33" s="128" t="s">
        <v>415</v>
      </c>
      <c r="I33" s="487">
        <v>0</v>
      </c>
      <c r="J33" s="487">
        <v>0</v>
      </c>
      <c r="K33" s="488">
        <f>VLOOKUP(B:B,'[3]CAFM-Excel'!$AU:$AZ,5,0)</f>
        <v>0</v>
      </c>
      <c r="L33" s="488">
        <f>VLOOKUP(B:B,'[3]CAFM-Excel'!$AU:$AZ,4,0)</f>
        <v>0</v>
      </c>
      <c r="M33" s="482">
        <f t="shared" si="1"/>
        <v>2588906</v>
      </c>
    </row>
    <row r="34" spans="1:13" ht="60" x14ac:dyDescent="0.25">
      <c r="A34" s="128">
        <v>1</v>
      </c>
      <c r="B34" s="537" t="s">
        <v>1420</v>
      </c>
      <c r="C34" s="128" t="str">
        <f>VLOOKUP(B:B,'[3]CAFM DATA DUMP'!$A:$J,10,0)</f>
        <v>Richmond State Supported Living Center</v>
      </c>
      <c r="D34" s="300" t="str">
        <f>VLOOKUP(B:B,'[3]CAFM DATA DUMP'!$A:$C,3,0)</f>
        <v>Cooling Tower and Chiller Replacement</v>
      </c>
      <c r="E34" s="367" t="s">
        <v>1294</v>
      </c>
      <c r="F34" s="482">
        <v>796524.77</v>
      </c>
      <c r="G34" s="482">
        <f>VLOOKUP(B:B,'[4]App SSLC'!$B:$J,9,0)</f>
        <v>796525</v>
      </c>
      <c r="H34" s="128" t="s">
        <v>415</v>
      </c>
      <c r="I34" s="487">
        <v>0</v>
      </c>
      <c r="J34" s="487">
        <v>0</v>
      </c>
      <c r="K34" s="488"/>
      <c r="L34" s="488"/>
      <c r="M34" s="482">
        <f t="shared" si="1"/>
        <v>796525</v>
      </c>
    </row>
    <row r="35" spans="1:13" ht="60" x14ac:dyDescent="0.25">
      <c r="A35" s="128">
        <v>1</v>
      </c>
      <c r="B35" s="530" t="s">
        <v>1421</v>
      </c>
      <c r="C35" s="128" t="str">
        <f>VLOOKUP(B:B,'[3]CAFM DATA DUMP'!$A:$J,10,0)</f>
        <v>Richmond State Supported Living Center</v>
      </c>
      <c r="D35" s="300" t="str">
        <f>VLOOKUP(B:B,'[3]CAFM DATA DUMP'!$A:$C,3,0)</f>
        <v>Roof Repairs and Replacements</v>
      </c>
      <c r="E35" s="367" t="s">
        <v>1294</v>
      </c>
      <c r="F35" s="482">
        <v>5176133.55</v>
      </c>
      <c r="G35" s="482">
        <f>VLOOKUP(B:B,'[4]App SSLC'!$B:$J,9,0)</f>
        <v>3997203.1799999997</v>
      </c>
      <c r="H35" s="128" t="s">
        <v>415</v>
      </c>
      <c r="I35" s="487">
        <v>0</v>
      </c>
      <c r="J35" s="487">
        <v>0</v>
      </c>
      <c r="K35" s="488">
        <f>VLOOKUP(B:B,'[3]CAFM-Excel'!$AU:$AZ,5,0)</f>
        <v>0</v>
      </c>
      <c r="L35" s="488">
        <f>VLOOKUP(B:B,'[3]CAFM-Excel'!$AU:$AZ,4,0)</f>
        <v>0</v>
      </c>
      <c r="M35" s="482">
        <f t="shared" si="1"/>
        <v>3997203.1799999997</v>
      </c>
    </row>
    <row r="36" spans="1:13" ht="60" x14ac:dyDescent="0.25">
      <c r="A36" s="128">
        <v>1</v>
      </c>
      <c r="B36" s="530" t="s">
        <v>1422</v>
      </c>
      <c r="C36" s="128" t="str">
        <f>VLOOKUP(B:B,'[3]CAFM DATA DUMP'!$A:$J,10,0)</f>
        <v>San Angelo State Supported Living Center</v>
      </c>
      <c r="D36" s="300" t="str">
        <f>VLOOKUP(B:B,'[3]CAFM DATA DUMP'!$A:$C,3,0)</f>
        <v>Bathroom Renovations</v>
      </c>
      <c r="E36" s="367" t="s">
        <v>1294</v>
      </c>
      <c r="F36" s="482">
        <v>2924250</v>
      </c>
      <c r="G36" s="482">
        <f>VLOOKUP(B:B,'[4]App SSLC'!$B:$J,9,0)</f>
        <v>2924250</v>
      </c>
      <c r="H36" s="128" t="s">
        <v>415</v>
      </c>
      <c r="I36" s="487">
        <v>0</v>
      </c>
      <c r="J36" s="487">
        <v>0</v>
      </c>
      <c r="K36" s="488">
        <f>VLOOKUP(B:B,'[3]CAFM-Excel'!$AU:$AZ,5,0)</f>
        <v>0</v>
      </c>
      <c r="L36" s="488">
        <f>VLOOKUP(B:B,'[3]CAFM-Excel'!$AU:$AZ,4,0)</f>
        <v>0</v>
      </c>
      <c r="M36" s="516">
        <f t="shared" si="1"/>
        <v>2924250</v>
      </c>
    </row>
    <row r="37" spans="1:13" ht="60" x14ac:dyDescent="0.25">
      <c r="A37" s="128">
        <v>1</v>
      </c>
      <c r="B37" s="530" t="s">
        <v>1423</v>
      </c>
      <c r="C37" s="128" t="str">
        <f>VLOOKUP(B:B,'[3]CAFM DATA DUMP'!$A:$J,10,0)</f>
        <v>San Angelo State Supported Living Center</v>
      </c>
      <c r="D37" s="300" t="str">
        <f>VLOOKUP(B:B,'[3]CAFM DATA DUMP'!$A:$C,3,0)</f>
        <v>Roof Repairs and Replacements</v>
      </c>
      <c r="E37" s="367" t="s">
        <v>1294</v>
      </c>
      <c r="F37" s="482">
        <v>1010609.25</v>
      </c>
      <c r="G37" s="482">
        <f>VLOOKUP(B:B,'[4]App SSLC'!$B:$J,9,0)</f>
        <v>1010609</v>
      </c>
      <c r="H37" s="128" t="s">
        <v>415</v>
      </c>
      <c r="I37" s="487">
        <v>0</v>
      </c>
      <c r="J37" s="487">
        <v>0</v>
      </c>
      <c r="K37" s="488">
        <f>VLOOKUP(B:B,'[3]CAFM-Excel'!$AU:$AZ,5,0)</f>
        <v>0</v>
      </c>
      <c r="L37" s="488">
        <f>VLOOKUP(B:B,'[3]CAFM-Excel'!$AU:$AZ,4,0)</f>
        <v>0</v>
      </c>
      <c r="M37" s="482">
        <f t="shared" si="1"/>
        <v>1010609</v>
      </c>
    </row>
    <row r="38" spans="1:13" ht="60" x14ac:dyDescent="0.25">
      <c r="A38" s="128">
        <v>1</v>
      </c>
      <c r="B38" s="530" t="s">
        <v>1424</v>
      </c>
      <c r="C38" s="128" t="str">
        <f>VLOOKUP(B:B,'[3]CAFM DATA DUMP'!$A:$J,10,0)</f>
        <v>San Angelo State Supported Living Center</v>
      </c>
      <c r="D38" s="300" t="str">
        <f>VLOOKUP(B:B,'[3]CAFM DATA DUMP'!$A:$C,3,0)</f>
        <v>Emergency Generators &amp; Mechanical System Upgrade</v>
      </c>
      <c r="E38" s="367" t="s">
        <v>1294</v>
      </c>
      <c r="F38" s="482">
        <v>1640730</v>
      </c>
      <c r="G38" s="482">
        <f>VLOOKUP(B:B,'[4]App SSLC'!$B:$J,9,0)</f>
        <v>1640730</v>
      </c>
      <c r="H38" s="128" t="s">
        <v>415</v>
      </c>
      <c r="I38" s="487">
        <v>0</v>
      </c>
      <c r="J38" s="487">
        <v>0</v>
      </c>
      <c r="K38" s="488">
        <f>VLOOKUP(B:B,'[3]CAFM-Excel'!$AU:$AZ,5,0)</f>
        <v>113220</v>
      </c>
      <c r="L38" s="488">
        <f>VLOOKUP(B:B,'[3]CAFM-Excel'!$AU:$AZ,4,0)</f>
        <v>0</v>
      </c>
      <c r="M38" s="482">
        <f t="shared" si="1"/>
        <v>1527510</v>
      </c>
    </row>
    <row r="39" spans="1:13" ht="60" x14ac:dyDescent="0.25">
      <c r="A39" s="128">
        <v>1</v>
      </c>
      <c r="B39" s="530" t="s">
        <v>1425</v>
      </c>
      <c r="C39" s="128" t="str">
        <f>VLOOKUP(B:B,'[3]CAFM DATA DUMP'!$A:$J,10,0)</f>
        <v>San Antonio State Supported Living Center</v>
      </c>
      <c r="D39" s="300" t="str">
        <f>VLOOKUP(B:B,'[3]CAFM DATA DUMP'!$A:$C,3,0)</f>
        <v>Exterior Building Renovation and Emergency Generator Installation</v>
      </c>
      <c r="E39" s="367" t="s">
        <v>1294</v>
      </c>
      <c r="F39" s="482">
        <v>637838.25</v>
      </c>
      <c r="G39" s="482">
        <f>VLOOKUP(B:B,'[4]App SSLC'!$B:$J,9,0)</f>
        <v>637838</v>
      </c>
      <c r="H39" s="128" t="s">
        <v>415</v>
      </c>
      <c r="I39" s="487">
        <v>0</v>
      </c>
      <c r="J39" s="487">
        <v>0</v>
      </c>
      <c r="K39" s="488">
        <f>VLOOKUP(B:B,'[3]CAFM-Excel'!$AU:$AZ,5,0)</f>
        <v>0</v>
      </c>
      <c r="L39" s="488">
        <f>VLOOKUP(B:B,'[3]CAFM-Excel'!$AU:$AZ,4,0)</f>
        <v>0</v>
      </c>
      <c r="M39" s="482">
        <f t="shared" si="1"/>
        <v>637838</v>
      </c>
    </row>
    <row r="40" spans="1:13" ht="60" x14ac:dyDescent="0.25">
      <c r="A40" s="128">
        <v>1</v>
      </c>
      <c r="B40" s="539" t="s">
        <v>1426</v>
      </c>
      <c r="C40" s="128" t="str">
        <f>VLOOKUP(B:B,'[3]CAFM DATA DUMP'!$A:$J,10,0)</f>
        <v>San Antonio State Supported Living Center</v>
      </c>
      <c r="D40" s="300" t="str">
        <f>VLOOKUP(B:B,'[3]CAFM DATA DUMP'!$A:$C,3,0)</f>
        <v>Sanitary Sewer Line Replacement</v>
      </c>
      <c r="E40" s="367" t="s">
        <v>1294</v>
      </c>
      <c r="F40" s="482">
        <v>1607713</v>
      </c>
      <c r="G40" s="482">
        <f>VLOOKUP(B:B,'[4]App SSLC'!$B:$J,9,0)</f>
        <v>1607714</v>
      </c>
      <c r="H40" s="128" t="s">
        <v>415</v>
      </c>
      <c r="I40" s="487">
        <v>0</v>
      </c>
      <c r="J40" s="487">
        <v>0</v>
      </c>
      <c r="K40" s="488">
        <f>VLOOKUP(B:B,'[3]CAFM-Excel'!$AU:$AZ,5,0)</f>
        <v>0</v>
      </c>
      <c r="L40" s="488">
        <f>VLOOKUP(B:B,'[3]CAFM-Excel'!$AU:$AZ,4,0)</f>
        <v>0</v>
      </c>
      <c r="M40" s="516">
        <f>G40-K40-L40</f>
        <v>1607714</v>
      </c>
    </row>
    <row r="41" spans="1:13" ht="60" x14ac:dyDescent="0.25">
      <c r="A41" s="128">
        <v>1</v>
      </c>
      <c r="B41" s="539" t="s">
        <v>1427</v>
      </c>
      <c r="C41" s="128" t="str">
        <f>VLOOKUP(B:B,'[3]CAFM DATA DUMP'!$A:$J,10,0)</f>
        <v>San Angelo State Supported Living Center</v>
      </c>
      <c r="D41" s="300" t="str">
        <f>VLOOKUP(B:B,'[3]CAFM DATA DUMP'!$A:$C,3,0)</f>
        <v>Chiller Controls</v>
      </c>
      <c r="E41" s="367" t="s">
        <v>1294</v>
      </c>
      <c r="F41" s="482">
        <v>0</v>
      </c>
      <c r="G41" s="482">
        <f>VLOOKUP(B:B,'[4]App SSLC'!$B:$J,9,0)</f>
        <v>73920</v>
      </c>
      <c r="H41" s="128" t="s">
        <v>415</v>
      </c>
      <c r="I41" s="487">
        <v>1</v>
      </c>
      <c r="J41" s="487">
        <v>0</v>
      </c>
      <c r="K41" s="488">
        <f>VLOOKUP(B:B,'[3]CAFM-Excel'!$AU:$AZ,5,0)</f>
        <v>70400</v>
      </c>
      <c r="L41" s="488">
        <f>VLOOKUP(B:B,'[3]CAFM-Excel'!$AU:$AZ,4,0)</f>
        <v>0</v>
      </c>
      <c r="M41" s="516">
        <f t="shared" ref="M41:M44" si="2">G41-K41-L41</f>
        <v>3520</v>
      </c>
    </row>
    <row r="42" spans="1:13" ht="45" x14ac:dyDescent="0.25">
      <c r="A42" s="128">
        <v>1</v>
      </c>
      <c r="B42" s="539" t="s">
        <v>1428</v>
      </c>
      <c r="C42" s="128" t="str">
        <f>VLOOKUP(B:B,'[3]CAFM DATA DUMP'!$A:$J,10,0)</f>
        <v>Denton State Supported Living Center</v>
      </c>
      <c r="D42" s="300" t="str">
        <f>VLOOKUP(B:B,'[3]CAFM DATA DUMP'!$A:$C,3,0)</f>
        <v>New Guardhouse</v>
      </c>
      <c r="E42" s="367" t="s">
        <v>1294</v>
      </c>
      <c r="F42" s="482">
        <v>0</v>
      </c>
      <c r="G42" s="482">
        <f>VLOOKUP(B:B,'[4]App SSLC'!$B:$J,9,0)</f>
        <v>201810</v>
      </c>
      <c r="H42" s="128" t="s">
        <v>415</v>
      </c>
      <c r="I42" s="487">
        <v>1</v>
      </c>
      <c r="J42" s="487">
        <v>0</v>
      </c>
      <c r="K42" s="488">
        <f>VLOOKUP(B:B,'[3]CAFM-Excel'!$AU:$AZ,5,0)</f>
        <v>0</v>
      </c>
      <c r="L42" s="488">
        <f>VLOOKUP(B:B,'[3]CAFM-Excel'!$AU:$AZ,4,0)</f>
        <v>0</v>
      </c>
      <c r="M42" s="516">
        <f t="shared" si="2"/>
        <v>201810</v>
      </c>
    </row>
    <row r="43" spans="1:13" ht="45" x14ac:dyDescent="0.25">
      <c r="A43" s="128">
        <v>1</v>
      </c>
      <c r="B43" s="539" t="s">
        <v>1429</v>
      </c>
      <c r="C43" s="128" t="str">
        <f>VLOOKUP(B:B,'[3]CAFM DATA DUMP'!$A:$J,10,0)</f>
        <v>Denton State Supported Living Center</v>
      </c>
      <c r="D43" s="300" t="str">
        <f>VLOOKUP(B:B,'[3]CAFM DATA DUMP'!$A:$C,3,0)</f>
        <v>Climate Control Retrofit</v>
      </c>
      <c r="E43" s="367" t="s">
        <v>1294</v>
      </c>
      <c r="F43" s="482">
        <v>0</v>
      </c>
      <c r="G43" s="482">
        <f>VLOOKUP(B:B,'[4]App SSLC'!$B:$J,9,0)</f>
        <v>228564</v>
      </c>
      <c r="H43" s="128" t="s">
        <v>415</v>
      </c>
      <c r="I43" s="487">
        <v>1</v>
      </c>
      <c r="J43" s="487">
        <v>0</v>
      </c>
      <c r="K43" s="488">
        <f>VLOOKUP(B:B,'[3]CAFM-Excel'!$AU:$AZ,5,0)</f>
        <v>0</v>
      </c>
      <c r="L43" s="488">
        <f>VLOOKUP(B:B,'[3]CAFM-Excel'!$AU:$AZ,4,0)</f>
        <v>0</v>
      </c>
      <c r="M43" s="516">
        <f t="shared" si="2"/>
        <v>228564</v>
      </c>
    </row>
    <row r="44" spans="1:13" ht="60.75" thickBot="1" x14ac:dyDescent="0.3">
      <c r="A44" s="128">
        <v>1</v>
      </c>
      <c r="B44" s="539" t="s">
        <v>1430</v>
      </c>
      <c r="C44" s="128" t="str">
        <f>VLOOKUP(B:B,'[3]CAFM DATA DUMP'!$A:$J,10,0)</f>
        <v>San Antonio State Supported Living Center</v>
      </c>
      <c r="D44" s="300" t="str">
        <f>VLOOKUP(B:B,'[3]CAFM DATA DUMP'!$A:$C,3,0)</f>
        <v>Chiller Replacement</v>
      </c>
      <c r="E44" s="367" t="s">
        <v>1294</v>
      </c>
      <c r="F44" s="482">
        <v>0</v>
      </c>
      <c r="G44" s="482">
        <f>VLOOKUP(B:B,'[4]App SSLC'!$B:$J,9,0)</f>
        <v>127685</v>
      </c>
      <c r="H44" s="128" t="s">
        <v>415</v>
      </c>
      <c r="I44" s="487">
        <v>0</v>
      </c>
      <c r="J44" s="487">
        <v>0</v>
      </c>
      <c r="K44" s="488">
        <f>VLOOKUP(B:B,'[3]CAFM-Excel'!$AU:$AZ,5,0)</f>
        <v>0</v>
      </c>
      <c r="L44" s="488">
        <f>VLOOKUP(B:B,'[3]CAFM-Excel'!$AU:$AZ,4,0)</f>
        <v>0</v>
      </c>
      <c r="M44" s="516">
        <f t="shared" si="2"/>
        <v>127685</v>
      </c>
    </row>
    <row r="45" spans="1:13" ht="16.5" thickBot="1" x14ac:dyDescent="0.3">
      <c r="A45" s="360"/>
      <c r="B45" s="546"/>
      <c r="C45" s="547"/>
      <c r="D45" s="548" t="s">
        <v>188</v>
      </c>
      <c r="E45" s="549"/>
      <c r="F45" s="550">
        <f>SUM(F8:F44)</f>
        <v>78599999.870000005</v>
      </c>
      <c r="G45" s="551">
        <f>SUM(G8:G44)</f>
        <v>78296307.180000007</v>
      </c>
      <c r="H45" s="552"/>
      <c r="I45" s="552"/>
      <c r="J45" s="360"/>
      <c r="K45" s="550">
        <f>SUM(K8:K44)</f>
        <v>920349</v>
      </c>
      <c r="L45" s="551">
        <f>SUM(L8:L44)</f>
        <v>0</v>
      </c>
      <c r="M45" s="529">
        <f>G45-K45-L45</f>
        <v>77375958.180000007</v>
      </c>
    </row>
    <row r="46" spans="1:13" ht="15.75" x14ac:dyDescent="0.25">
      <c r="A46" s="360"/>
      <c r="B46" s="814" t="s">
        <v>1334</v>
      </c>
      <c r="C46" s="815"/>
      <c r="D46" s="815"/>
      <c r="E46" s="815"/>
      <c r="F46" s="815"/>
      <c r="G46" s="815"/>
      <c r="H46" s="815"/>
      <c r="I46" s="815"/>
      <c r="J46" s="815"/>
      <c r="K46" s="815"/>
      <c r="L46" s="815"/>
      <c r="M46" s="815"/>
    </row>
    <row r="47" spans="1:13" ht="15.75" x14ac:dyDescent="0.25">
      <c r="A47" s="360"/>
      <c r="B47" s="546"/>
      <c r="C47" s="553"/>
      <c r="D47" s="554"/>
      <c r="E47" s="554"/>
      <c r="F47" s="554"/>
      <c r="G47" s="554"/>
      <c r="H47" s="554"/>
      <c r="I47" s="554"/>
      <c r="J47" s="554"/>
      <c r="K47" s="360"/>
      <c r="L47" s="360"/>
      <c r="M47" s="360"/>
    </row>
    <row r="48" spans="1:13" ht="45" x14ac:dyDescent="0.25">
      <c r="A48" s="128" t="s">
        <v>1332</v>
      </c>
      <c r="B48" s="539" t="s">
        <v>1431</v>
      </c>
      <c r="C48" s="128" t="str">
        <f>VLOOKUP(B:B,'[3]CAFM DATA DUMP'!$A:$J,10,0)</f>
        <v>Mexia State Supported Living Center</v>
      </c>
      <c r="D48" s="540" t="s">
        <v>1432</v>
      </c>
      <c r="E48" s="514" t="s">
        <v>1294</v>
      </c>
      <c r="F48" s="515">
        <v>0</v>
      </c>
      <c r="G48" s="482">
        <f>VLOOKUP(B:B,'[4]App SSLC'!$B:$J,9,0)</f>
        <v>42000</v>
      </c>
      <c r="H48" s="128" t="s">
        <v>415</v>
      </c>
      <c r="I48" s="487">
        <v>1</v>
      </c>
      <c r="J48" s="487">
        <v>0</v>
      </c>
      <c r="K48" s="488">
        <f>VLOOKUP(B:B,'[3]CAFM-Excel'!$AU:$AZ,5,0)</f>
        <v>37885.85</v>
      </c>
      <c r="L48" s="488">
        <f>VLOOKUP(B:B,'[3]CAFM-Excel'!$AU:$AZ,4,0)</f>
        <v>0</v>
      </c>
      <c r="M48" s="482">
        <f t="shared" ref="M48:M60" si="3">G48-K48-L48</f>
        <v>4114.1500000000015</v>
      </c>
    </row>
    <row r="49" spans="1:13" ht="45" x14ac:dyDescent="0.25">
      <c r="A49" s="128" t="s">
        <v>1332</v>
      </c>
      <c r="B49" s="539" t="s">
        <v>1433</v>
      </c>
      <c r="C49" s="128" t="str">
        <f>VLOOKUP(B:B,'[3]CAFM DATA DUMP'!$A:$J,10,0)</f>
        <v>Lufkin State Supported Living Center</v>
      </c>
      <c r="D49" s="540" t="s">
        <v>1434</v>
      </c>
      <c r="E49" s="514" t="s">
        <v>1294</v>
      </c>
      <c r="F49" s="515">
        <v>0</v>
      </c>
      <c r="G49" s="482">
        <f>VLOOKUP(B:B,'[4]App SSLC'!$B:$J,9,0)</f>
        <v>32309.49</v>
      </c>
      <c r="H49" s="128" t="s">
        <v>415</v>
      </c>
      <c r="I49" s="487">
        <v>0</v>
      </c>
      <c r="J49" s="487">
        <v>0</v>
      </c>
      <c r="K49" s="488">
        <f>VLOOKUP(B:B,'[3]CAFM-Excel'!$AU:$AZ,5,0)</f>
        <v>6461.2099999999991</v>
      </c>
      <c r="L49" s="488">
        <f>VLOOKUP(B:B,'[3]CAFM-Excel'!$AU:$AZ,4,0)</f>
        <v>10038.790000000001</v>
      </c>
      <c r="M49" s="516">
        <f t="shared" si="3"/>
        <v>15809.490000000002</v>
      </c>
    </row>
    <row r="50" spans="1:13" ht="60" x14ac:dyDescent="0.25">
      <c r="A50" s="128" t="s">
        <v>1332</v>
      </c>
      <c r="B50" s="539" t="s">
        <v>1435</v>
      </c>
      <c r="C50" s="128" t="str">
        <f>VLOOKUP(B:B,'[3]CAFM DATA DUMP'!$A:$J,10,0)</f>
        <v>Corpus Christi State Supported Living Center</v>
      </c>
      <c r="D50" s="540" t="s">
        <v>1434</v>
      </c>
      <c r="E50" s="514" t="s">
        <v>1294</v>
      </c>
      <c r="F50" s="515">
        <v>0</v>
      </c>
      <c r="G50" s="482">
        <f>VLOOKUP(B:B,'[4]App SSLC'!$B:$J,9,0)</f>
        <v>30102.440000000002</v>
      </c>
      <c r="H50" s="128" t="s">
        <v>415</v>
      </c>
      <c r="I50" s="487">
        <v>0</v>
      </c>
      <c r="J50" s="487">
        <v>0</v>
      </c>
      <c r="K50" s="488">
        <f>VLOOKUP(B:B,'[3]CAFM-Excel'!$AU:$AZ,5,0)</f>
        <v>0</v>
      </c>
      <c r="L50" s="488">
        <f>VLOOKUP(B:B,'[3]CAFM-Excel'!$AU:$AZ,4,0)</f>
        <v>0</v>
      </c>
      <c r="M50" s="516">
        <f t="shared" si="3"/>
        <v>30102.440000000002</v>
      </c>
    </row>
    <row r="51" spans="1:13" ht="60" x14ac:dyDescent="0.25">
      <c r="A51" s="128" t="s">
        <v>1332</v>
      </c>
      <c r="B51" s="539" t="s">
        <v>1436</v>
      </c>
      <c r="C51" s="128" t="str">
        <f>VLOOKUP(B:B,'[3]CAFM DATA DUMP'!$A:$J,10,0)</f>
        <v>Corpus Christi State Supported Living Center</v>
      </c>
      <c r="D51" s="540" t="s">
        <v>1432</v>
      </c>
      <c r="E51" s="514" t="s">
        <v>1294</v>
      </c>
      <c r="F51" s="515">
        <v>0</v>
      </c>
      <c r="G51" s="482">
        <f>VLOOKUP(B:B,'[4]App SSLC'!$B:$J,9,0)</f>
        <v>8626.2199999999993</v>
      </c>
      <c r="H51" s="128" t="s">
        <v>415</v>
      </c>
      <c r="I51" s="487">
        <v>1</v>
      </c>
      <c r="J51" s="487">
        <v>0</v>
      </c>
      <c r="K51" s="488">
        <f>VLOOKUP(B:B,'[3]CAFM-Excel'!$AU:$AZ,5,0)</f>
        <v>906.96</v>
      </c>
      <c r="L51" s="488">
        <f>VLOOKUP(B:B,'[3]CAFM-Excel'!$AU:$AZ,4,0)</f>
        <v>0</v>
      </c>
      <c r="M51" s="516">
        <f t="shared" si="3"/>
        <v>7719.2599999999993</v>
      </c>
    </row>
    <row r="52" spans="1:13" ht="45" x14ac:dyDescent="0.25">
      <c r="A52" s="128" t="s">
        <v>1332</v>
      </c>
      <c r="B52" s="539" t="s">
        <v>1437</v>
      </c>
      <c r="C52" s="128" t="str">
        <f>VLOOKUP(B:B,'[3]CAFM DATA DUMP'!$A:$J,10,0)</f>
        <v>Denton State Supported Living Center</v>
      </c>
      <c r="D52" s="540" t="s">
        <v>1432</v>
      </c>
      <c r="E52" s="514" t="s">
        <v>1294</v>
      </c>
      <c r="F52" s="515">
        <v>0</v>
      </c>
      <c r="G52" s="482">
        <f>VLOOKUP(B:B,'[4]App SSLC'!$B:$J,9,0)-1</f>
        <v>999.68</v>
      </c>
      <c r="H52" s="128" t="s">
        <v>415</v>
      </c>
      <c r="I52" s="487">
        <v>1</v>
      </c>
      <c r="J52" s="487">
        <v>0</v>
      </c>
      <c r="K52" s="488">
        <f>VLOOKUP(B:B,'[3]CAFM-Excel'!$AU:$AZ,5,0)</f>
        <v>952.68</v>
      </c>
      <c r="L52" s="488">
        <f>VLOOKUP(B:B,'[3]CAFM-Excel'!$AU:$AZ,4,0)</f>
        <v>0</v>
      </c>
      <c r="M52" s="516">
        <f t="shared" si="3"/>
        <v>47</v>
      </c>
    </row>
    <row r="53" spans="1:13" ht="45" x14ac:dyDescent="0.25">
      <c r="A53" s="128" t="s">
        <v>1332</v>
      </c>
      <c r="B53" s="539" t="s">
        <v>1438</v>
      </c>
      <c r="C53" s="128" t="str">
        <f>VLOOKUP(B:B,'[3]CAFM DATA DUMP'!$A:$J,10,0)</f>
        <v>Lubbock State Supported Living Center</v>
      </c>
      <c r="D53" s="540" t="s">
        <v>1439</v>
      </c>
      <c r="E53" s="514" t="s">
        <v>1294</v>
      </c>
      <c r="F53" s="515">
        <v>0</v>
      </c>
      <c r="G53" s="482">
        <f>VLOOKUP(B:B,'[4]App SSLC'!$B:$J,9,0)</f>
        <v>3009.2</v>
      </c>
      <c r="H53" s="128" t="s">
        <v>415</v>
      </c>
      <c r="I53" s="487">
        <v>0</v>
      </c>
      <c r="J53" s="487">
        <v>0</v>
      </c>
      <c r="K53" s="488">
        <f>VLOOKUP(B:B,'[3]CAFM-Excel'!$AU:$AZ,5,0)</f>
        <v>216.76</v>
      </c>
      <c r="L53" s="488">
        <f>VLOOKUP(B:B,'[3]CAFM-Excel'!$AU:$AZ,4,0)</f>
        <v>0</v>
      </c>
      <c r="M53" s="516">
        <f t="shared" si="3"/>
        <v>2792.4399999999996</v>
      </c>
    </row>
    <row r="54" spans="1:13" ht="45" x14ac:dyDescent="0.25">
      <c r="A54" s="128" t="s">
        <v>1332</v>
      </c>
      <c r="B54" s="539" t="s">
        <v>1440</v>
      </c>
      <c r="C54" s="128" t="str">
        <f>VLOOKUP(B:B,'[3]CAFM DATA DUMP'!$A:$J,10,0)</f>
        <v>Lufkin State Supported Living Center</v>
      </c>
      <c r="D54" s="540" t="s">
        <v>1441</v>
      </c>
      <c r="E54" s="514" t="s">
        <v>1294</v>
      </c>
      <c r="F54" s="515">
        <v>0</v>
      </c>
      <c r="G54" s="482">
        <f>VLOOKUP(B:B,'[4]App SSLC'!$B:$J,9,0)</f>
        <v>8460.41</v>
      </c>
      <c r="H54" s="128" t="s">
        <v>415</v>
      </c>
      <c r="I54" s="487">
        <v>0</v>
      </c>
      <c r="J54" s="487">
        <v>0</v>
      </c>
      <c r="K54" s="488">
        <f>VLOOKUP(B:B,'[3]CAFM-Excel'!$AU:$AZ,5,0)</f>
        <v>8057.41</v>
      </c>
      <c r="L54" s="488">
        <f>VLOOKUP(B:B,'[3]CAFM-Excel'!$AU:$AZ,4,0)</f>
        <v>0</v>
      </c>
      <c r="M54" s="516">
        <f t="shared" si="3"/>
        <v>403</v>
      </c>
    </row>
    <row r="55" spans="1:13" ht="60" x14ac:dyDescent="0.25">
      <c r="A55" s="128" t="s">
        <v>1332</v>
      </c>
      <c r="B55" s="539" t="s">
        <v>1442</v>
      </c>
      <c r="C55" s="128" t="str">
        <f>VLOOKUP(B:B,'[3]CAFM DATA DUMP'!$A:$J,10,0)</f>
        <v>San Antonio State Supported Living Center</v>
      </c>
      <c r="D55" s="540" t="s">
        <v>1432</v>
      </c>
      <c r="E55" s="514" t="s">
        <v>1294</v>
      </c>
      <c r="F55" s="515">
        <v>0</v>
      </c>
      <c r="G55" s="482">
        <f>VLOOKUP(B:B,'[4]App SSLC'!$B:$J,9,0)</f>
        <v>119855.7</v>
      </c>
      <c r="H55" s="128" t="s">
        <v>415</v>
      </c>
      <c r="I55" s="487">
        <v>1</v>
      </c>
      <c r="J55" s="487">
        <v>0</v>
      </c>
      <c r="K55" s="488">
        <f>VLOOKUP(B:B,'[3]CAFM-Excel'!$AU:$AZ,5,0)</f>
        <v>97237</v>
      </c>
      <c r="L55" s="488">
        <f>VLOOKUP(B:B,'[3]CAFM-Excel'!$AU:$AZ,4,0)</f>
        <v>0</v>
      </c>
      <c r="M55" s="516">
        <f t="shared" si="3"/>
        <v>22618.699999999997</v>
      </c>
    </row>
    <row r="56" spans="1:13" ht="45" x14ac:dyDescent="0.25">
      <c r="A56" s="128" t="s">
        <v>1332</v>
      </c>
      <c r="B56" s="539" t="s">
        <v>1443</v>
      </c>
      <c r="C56" s="128" t="str">
        <f>VLOOKUP(B:B,'[3]CAFM DATA DUMP'!$A:$J,10,0)</f>
        <v>Abilene State Supported Living Center</v>
      </c>
      <c r="D56" s="540" t="s">
        <v>1444</v>
      </c>
      <c r="E56" s="514" t="s">
        <v>1294</v>
      </c>
      <c r="F56" s="515">
        <v>0</v>
      </c>
      <c r="G56" s="482">
        <f>VLOOKUP(B:B,'[4]App SSLC'!$B:$J,9,0)</f>
        <v>1120.8799999999999</v>
      </c>
      <c r="H56" s="128" t="s">
        <v>415</v>
      </c>
      <c r="I56" s="487">
        <v>0</v>
      </c>
      <c r="J56" s="487">
        <v>0</v>
      </c>
      <c r="K56" s="488">
        <f>VLOOKUP(B:B,'[3]CAFM-Excel'!$AU:$AZ,5,0)</f>
        <v>1067.8800000000001</v>
      </c>
      <c r="L56" s="488">
        <f>VLOOKUP(B:B,'[3]CAFM-Excel'!$AU:$AZ,4,0)</f>
        <v>0</v>
      </c>
      <c r="M56" s="516">
        <f t="shared" si="3"/>
        <v>52.999999999999773</v>
      </c>
    </row>
    <row r="57" spans="1:13" ht="60" x14ac:dyDescent="0.25">
      <c r="A57" s="128" t="s">
        <v>1332</v>
      </c>
      <c r="B57" s="539" t="s">
        <v>1445</v>
      </c>
      <c r="C57" s="128" t="str">
        <f>VLOOKUP(B:B,'[3]CAFM DATA DUMP'!$A:$J,10,0)</f>
        <v>San Angelo State Supported Living Center</v>
      </c>
      <c r="D57" s="540" t="s">
        <v>1432</v>
      </c>
      <c r="E57" s="514" t="s">
        <v>1294</v>
      </c>
      <c r="F57" s="515">
        <v>0</v>
      </c>
      <c r="G57" s="482">
        <f>VLOOKUP(B:B,'[4]App SSLC'!$B:$J,9,0)</f>
        <v>13895.8</v>
      </c>
      <c r="H57" s="128" t="s">
        <v>415</v>
      </c>
      <c r="I57" s="487">
        <v>1</v>
      </c>
      <c r="J57" s="487">
        <v>0</v>
      </c>
      <c r="K57" s="488">
        <f>VLOOKUP(B:B,'[3]CAFM-Excel'!$AU:$AZ,5,0)</f>
        <v>13233.8</v>
      </c>
      <c r="L57" s="488">
        <f>VLOOKUP(B:B,'[3]CAFM-Excel'!$AU:$AZ,4,0)</f>
        <v>0</v>
      </c>
      <c r="M57" s="516">
        <f t="shared" si="3"/>
        <v>662</v>
      </c>
    </row>
    <row r="58" spans="1:13" ht="45.75" thickBot="1" x14ac:dyDescent="0.3">
      <c r="A58" s="128" t="s">
        <v>1332</v>
      </c>
      <c r="B58" s="539" t="s">
        <v>1446</v>
      </c>
      <c r="C58" s="128" t="str">
        <f>VLOOKUP(B:B,'[3]CAFM DATA DUMP'!$A:$J,10,0)</f>
        <v>Lufkin State Supported Living Center</v>
      </c>
      <c r="D58" s="540" t="s">
        <v>1432</v>
      </c>
      <c r="E58" s="514" t="s">
        <v>1294</v>
      </c>
      <c r="F58" s="515">
        <v>0</v>
      </c>
      <c r="G58" s="482">
        <f>VLOOKUP(B:B,'[4]App SSLC'!$B:$J,9,0)</f>
        <v>43313</v>
      </c>
      <c r="H58" s="128" t="s">
        <v>415</v>
      </c>
      <c r="I58" s="487">
        <v>1</v>
      </c>
      <c r="J58" s="487">
        <v>0</v>
      </c>
      <c r="K58" s="488">
        <f>VLOOKUP(B:B,'[3]CAFM-Excel'!$AU:$AZ,5,0)</f>
        <v>0</v>
      </c>
      <c r="L58" s="488">
        <f>VLOOKUP(B:B,'[3]CAFM-Excel'!$AU:$AZ,4,0)</f>
        <v>41250</v>
      </c>
      <c r="M58" s="516">
        <f t="shared" si="3"/>
        <v>2063</v>
      </c>
    </row>
    <row r="59" spans="1:13" ht="16.5" thickBot="1" x14ac:dyDescent="0.3">
      <c r="A59" s="360"/>
      <c r="B59" s="546"/>
      <c r="C59" s="360"/>
      <c r="D59" s="548" t="s">
        <v>188</v>
      </c>
      <c r="E59" s="549"/>
      <c r="F59" s="550">
        <f>SUM(F48:F53)</f>
        <v>0</v>
      </c>
      <c r="G59" s="551">
        <f>SUM(G48:G58)</f>
        <v>303692.82</v>
      </c>
      <c r="H59" s="552"/>
      <c r="I59" s="552"/>
      <c r="J59" s="360"/>
      <c r="K59" s="550">
        <f>SUM(K48:K58)</f>
        <v>166019.54999999999</v>
      </c>
      <c r="L59" s="551">
        <f>SUM(L17:L53)</f>
        <v>10038.790000000001</v>
      </c>
      <c r="M59" s="529">
        <f t="shared" si="3"/>
        <v>127634.48000000001</v>
      </c>
    </row>
    <row r="60" spans="1:13" ht="16.5" thickBot="1" x14ac:dyDescent="0.3">
      <c r="A60" s="360"/>
      <c r="B60" s="546"/>
      <c r="C60" s="541"/>
      <c r="D60" s="542" t="s">
        <v>1447</v>
      </c>
      <c r="E60" s="541"/>
      <c r="F60" s="543">
        <f>SUM(F45,F59)</f>
        <v>78599999.870000005</v>
      </c>
      <c r="G60" s="543">
        <f>SUM(G45,G59)</f>
        <v>78600000</v>
      </c>
      <c r="H60" s="541"/>
      <c r="I60" s="541"/>
      <c r="J60" s="360"/>
      <c r="K60" s="550">
        <f>SUM(K45,K59)</f>
        <v>1086368.55</v>
      </c>
      <c r="L60" s="551">
        <f>SUM(L48:L58)</f>
        <v>51288.79</v>
      </c>
      <c r="M60" s="529">
        <f t="shared" si="3"/>
        <v>77462342.659999996</v>
      </c>
    </row>
  </sheetData>
  <mergeCells count="16">
    <mergeCell ref="C1:D1"/>
    <mergeCell ref="C2:D2"/>
    <mergeCell ref="A5:A7"/>
    <mergeCell ref="B5:B7"/>
    <mergeCell ref="C5:C7"/>
    <mergeCell ref="D5:D7"/>
    <mergeCell ref="K5:K7"/>
    <mergeCell ref="L5:L7"/>
    <mergeCell ref="M5:M7"/>
    <mergeCell ref="B46:M46"/>
    <mergeCell ref="E5:E7"/>
    <mergeCell ref="F5:F7"/>
    <mergeCell ref="G5:G7"/>
    <mergeCell ref="H5:H7"/>
    <mergeCell ref="I5:I7"/>
    <mergeCell ref="J5:J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9"/>
  <sheetViews>
    <sheetView workbookViewId="0"/>
  </sheetViews>
  <sheetFormatPr defaultRowHeight="15" x14ac:dyDescent="0.25"/>
  <cols>
    <col min="1" max="2" width="9.140625" style="306"/>
    <col min="3" max="3" width="16" style="306" customWidth="1"/>
    <col min="4" max="4" width="23.85546875" style="306" customWidth="1"/>
    <col min="5" max="5" width="10.5703125" style="306" customWidth="1"/>
    <col min="6" max="6" width="14.7109375" style="306" customWidth="1"/>
    <col min="7" max="7" width="12.85546875" style="306" customWidth="1"/>
    <col min="8" max="8" width="16.42578125" style="306" customWidth="1"/>
    <col min="9" max="9" width="14.42578125" style="306" customWidth="1"/>
    <col min="10" max="10" width="15.5703125" style="306" customWidth="1"/>
    <col min="11" max="11" width="12.140625" style="306" customWidth="1"/>
    <col min="12" max="12" width="12.42578125" style="306" customWidth="1"/>
    <col min="13" max="13" width="12.85546875" style="306" customWidth="1"/>
    <col min="14" max="14" width="12.7109375" style="306" customWidth="1"/>
    <col min="15" max="16384" width="9.140625" style="306"/>
  </cols>
  <sheetData>
    <row r="1" spans="1:15" x14ac:dyDescent="0.25">
      <c r="A1" s="33"/>
      <c r="B1" s="34" t="s">
        <v>24</v>
      </c>
      <c r="C1" s="639" t="s">
        <v>25</v>
      </c>
      <c r="D1" s="639"/>
      <c r="E1" s="35"/>
      <c r="F1" s="36"/>
      <c r="G1" s="623"/>
      <c r="H1" s="623"/>
      <c r="I1" s="623"/>
      <c r="J1" s="624"/>
      <c r="K1" s="624"/>
      <c r="L1" s="625"/>
      <c r="M1" s="625"/>
      <c r="N1" s="623"/>
      <c r="O1" s="626"/>
    </row>
    <row r="2" spans="1:15" x14ac:dyDescent="0.25">
      <c r="A2" s="33"/>
      <c r="B2" s="34" t="s">
        <v>26</v>
      </c>
      <c r="C2" s="640">
        <v>43174</v>
      </c>
      <c r="D2" s="640"/>
      <c r="E2" s="37"/>
      <c r="F2" s="36"/>
      <c r="G2" s="623"/>
      <c r="H2" s="623"/>
      <c r="I2" s="623"/>
      <c r="J2" s="624"/>
      <c r="K2" s="624"/>
      <c r="L2" s="625"/>
      <c r="M2" s="625"/>
      <c r="N2" s="627"/>
      <c r="O2" s="626"/>
    </row>
    <row r="3" spans="1:15" ht="25.5" x14ac:dyDescent="0.25">
      <c r="A3" s="33"/>
      <c r="B3" s="34" t="s">
        <v>27</v>
      </c>
      <c r="C3" s="639" t="s">
        <v>28</v>
      </c>
      <c r="D3" s="639"/>
      <c r="E3" s="35"/>
      <c r="F3" s="36"/>
      <c r="G3" s="623"/>
      <c r="H3" s="623"/>
      <c r="I3" s="623"/>
      <c r="J3" s="624"/>
      <c r="K3" s="624"/>
      <c r="L3" s="625"/>
      <c r="M3" s="625"/>
      <c r="N3" s="623"/>
      <c r="O3" s="626"/>
    </row>
    <row r="4" spans="1:15" x14ac:dyDescent="0.25">
      <c r="A4" s="33"/>
      <c r="B4" s="34"/>
      <c r="C4" s="33"/>
      <c r="D4" s="33"/>
      <c r="E4" s="33"/>
      <c r="F4" s="36"/>
      <c r="G4" s="623"/>
      <c r="H4" s="623"/>
      <c r="I4" s="623"/>
      <c r="J4" s="624"/>
      <c r="K4" s="624"/>
      <c r="L4" s="625"/>
      <c r="M4" s="625"/>
      <c r="N4" s="623"/>
      <c r="O4" s="626"/>
    </row>
    <row r="5" spans="1:15" ht="64.5" x14ac:dyDescent="0.25">
      <c r="A5" s="38" t="s">
        <v>29</v>
      </c>
      <c r="B5" s="38" t="s">
        <v>30</v>
      </c>
      <c r="C5" s="38" t="s">
        <v>31</v>
      </c>
      <c r="D5" s="38" t="s">
        <v>32</v>
      </c>
      <c r="E5" s="38" t="s">
        <v>33</v>
      </c>
      <c r="F5" s="39" t="s">
        <v>1</v>
      </c>
      <c r="G5" s="40" t="s">
        <v>34</v>
      </c>
      <c r="H5" s="41" t="s">
        <v>35</v>
      </c>
      <c r="I5" s="41" t="s">
        <v>36</v>
      </c>
      <c r="J5" s="42" t="s">
        <v>37</v>
      </c>
      <c r="K5" s="42" t="s">
        <v>38</v>
      </c>
      <c r="L5" s="43" t="s">
        <v>3</v>
      </c>
      <c r="M5" s="43" t="s">
        <v>39</v>
      </c>
      <c r="N5" s="41" t="s">
        <v>7</v>
      </c>
      <c r="O5" s="41" t="s">
        <v>40</v>
      </c>
    </row>
    <row r="6" spans="1:15" ht="51" x14ac:dyDescent="0.25">
      <c r="A6" s="44">
        <v>1</v>
      </c>
      <c r="B6" s="45" t="s">
        <v>41</v>
      </c>
      <c r="C6" s="46" t="s">
        <v>42</v>
      </c>
      <c r="D6" s="47" t="s">
        <v>43</v>
      </c>
      <c r="E6" s="48" t="s">
        <v>44</v>
      </c>
      <c r="F6" s="49">
        <v>750000</v>
      </c>
      <c r="G6" s="49">
        <v>750000</v>
      </c>
      <c r="H6" s="49">
        <v>750000</v>
      </c>
      <c r="I6" s="628" t="s">
        <v>45</v>
      </c>
      <c r="J6" s="629" t="s">
        <v>45</v>
      </c>
      <c r="K6" s="629" t="s">
        <v>45</v>
      </c>
      <c r="L6" s="630"/>
      <c r="M6" s="630"/>
      <c r="N6" s="631">
        <f t="shared" ref="N6:N33" si="0">H6-L6-M6</f>
        <v>750000</v>
      </c>
      <c r="O6" s="45" t="s">
        <v>46</v>
      </c>
    </row>
    <row r="7" spans="1:15" ht="191.25" x14ac:dyDescent="0.25">
      <c r="A7" s="44">
        <f t="shared" ref="A7:A25" ca="1" si="1">OFFSET(A7,-1,0)+1</f>
        <v>2</v>
      </c>
      <c r="B7" s="50" t="s">
        <v>47</v>
      </c>
      <c r="C7" s="51" t="s">
        <v>48</v>
      </c>
      <c r="D7" s="52" t="s">
        <v>49</v>
      </c>
      <c r="E7" s="48" t="s">
        <v>50</v>
      </c>
      <c r="F7" s="49">
        <v>1700000</v>
      </c>
      <c r="G7" s="49">
        <v>1700000</v>
      </c>
      <c r="H7" s="49">
        <v>1700000</v>
      </c>
      <c r="I7" s="632">
        <v>43708</v>
      </c>
      <c r="J7" s="54">
        <v>0.9</v>
      </c>
      <c r="K7" s="54">
        <v>0</v>
      </c>
      <c r="L7" s="630"/>
      <c r="M7" s="630"/>
      <c r="N7" s="631">
        <f t="shared" si="0"/>
        <v>1700000</v>
      </c>
      <c r="O7" s="45" t="s">
        <v>46</v>
      </c>
    </row>
    <row r="8" spans="1:15" ht="114.75" x14ac:dyDescent="0.25">
      <c r="A8" s="44">
        <f t="shared" ca="1" si="1"/>
        <v>3</v>
      </c>
      <c r="B8" s="45" t="s">
        <v>51</v>
      </c>
      <c r="C8" s="53" t="s">
        <v>52</v>
      </c>
      <c r="D8" s="53" t="s">
        <v>53</v>
      </c>
      <c r="E8" s="48" t="s">
        <v>50</v>
      </c>
      <c r="F8" s="49">
        <v>1300000</v>
      </c>
      <c r="G8" s="49">
        <v>1300000</v>
      </c>
      <c r="H8" s="49">
        <v>1300000</v>
      </c>
      <c r="I8" s="632">
        <v>43708</v>
      </c>
      <c r="J8" s="54">
        <v>0.7</v>
      </c>
      <c r="K8" s="54">
        <v>0</v>
      </c>
      <c r="L8" s="630"/>
      <c r="M8" s="630"/>
      <c r="N8" s="631">
        <f t="shared" si="0"/>
        <v>1300000</v>
      </c>
      <c r="O8" s="45" t="s">
        <v>46</v>
      </c>
    </row>
    <row r="9" spans="1:15" ht="102" x14ac:dyDescent="0.25">
      <c r="A9" s="44">
        <f t="shared" ca="1" si="1"/>
        <v>4</v>
      </c>
      <c r="B9" s="50" t="s">
        <v>54</v>
      </c>
      <c r="C9" s="46" t="s">
        <v>55</v>
      </c>
      <c r="D9" s="52" t="s">
        <v>56</v>
      </c>
      <c r="E9" s="48" t="s">
        <v>50</v>
      </c>
      <c r="F9" s="49">
        <v>1000000</v>
      </c>
      <c r="G9" s="49">
        <f>1000000-65000-305000-178000-65000</f>
        <v>387000</v>
      </c>
      <c r="H9" s="49">
        <f>1000000-65000-305000-178000-65000</f>
        <v>387000</v>
      </c>
      <c r="I9" s="632">
        <v>43708</v>
      </c>
      <c r="J9" s="54">
        <v>0</v>
      </c>
      <c r="K9" s="54">
        <v>0</v>
      </c>
      <c r="L9" s="630"/>
      <c r="M9" s="630"/>
      <c r="N9" s="631">
        <f t="shared" si="0"/>
        <v>387000</v>
      </c>
      <c r="O9" s="45" t="s">
        <v>46</v>
      </c>
    </row>
    <row r="10" spans="1:15" ht="165.75" x14ac:dyDescent="0.25">
      <c r="A10" s="44">
        <f t="shared" ca="1" si="1"/>
        <v>5</v>
      </c>
      <c r="B10" s="50" t="s">
        <v>57</v>
      </c>
      <c r="C10" s="46" t="s">
        <v>58</v>
      </c>
      <c r="D10" s="47" t="s">
        <v>59</v>
      </c>
      <c r="E10" s="48" t="s">
        <v>50</v>
      </c>
      <c r="F10" s="49">
        <v>450000</v>
      </c>
      <c r="G10" s="49">
        <f>450000-SUM(G11:G14)</f>
        <v>237745</v>
      </c>
      <c r="H10" s="49">
        <f>450000-SUM(H11:H14)</f>
        <v>234018</v>
      </c>
      <c r="I10" s="632">
        <v>43708</v>
      </c>
      <c r="J10" s="54" t="s">
        <v>60</v>
      </c>
      <c r="K10" s="54" t="s">
        <v>61</v>
      </c>
      <c r="L10" s="630"/>
      <c r="M10" s="630"/>
      <c r="N10" s="631">
        <f t="shared" si="0"/>
        <v>234018</v>
      </c>
      <c r="O10" s="45" t="s">
        <v>46</v>
      </c>
    </row>
    <row r="11" spans="1:15" ht="102" x14ac:dyDescent="0.25">
      <c r="A11" s="44">
        <v>5</v>
      </c>
      <c r="B11" s="50" t="s">
        <v>57</v>
      </c>
      <c r="C11" s="46" t="s">
        <v>62</v>
      </c>
      <c r="D11" s="47" t="s">
        <v>63</v>
      </c>
      <c r="E11" s="48" t="s">
        <v>50</v>
      </c>
      <c r="F11" s="49"/>
      <c r="G11" s="49">
        <v>72255</v>
      </c>
      <c r="H11" s="49">
        <f>72255+3727</f>
        <v>75982</v>
      </c>
      <c r="I11" s="632">
        <v>43343</v>
      </c>
      <c r="J11" s="54">
        <v>1</v>
      </c>
      <c r="K11" s="54">
        <v>0.6</v>
      </c>
      <c r="L11" s="630">
        <v>72255</v>
      </c>
      <c r="M11" s="630"/>
      <c r="N11" s="631">
        <f t="shared" si="0"/>
        <v>3727</v>
      </c>
      <c r="O11" s="45" t="s">
        <v>46</v>
      </c>
    </row>
    <row r="12" spans="1:15" ht="114.75" x14ac:dyDescent="0.25">
      <c r="A12" s="44">
        <v>5</v>
      </c>
      <c r="B12" s="50" t="s">
        <v>57</v>
      </c>
      <c r="C12" s="55" t="s">
        <v>64</v>
      </c>
      <c r="D12" s="47" t="s">
        <v>65</v>
      </c>
      <c r="E12" s="48" t="s">
        <v>50</v>
      </c>
      <c r="F12" s="49"/>
      <c r="G12" s="49">
        <v>40000</v>
      </c>
      <c r="H12" s="49">
        <v>40000</v>
      </c>
      <c r="I12" s="632">
        <v>43343</v>
      </c>
      <c r="J12" s="54">
        <v>1</v>
      </c>
      <c r="K12" s="54">
        <v>0</v>
      </c>
      <c r="L12" s="630"/>
      <c r="M12" s="630"/>
      <c r="N12" s="631">
        <f t="shared" si="0"/>
        <v>40000</v>
      </c>
      <c r="O12" s="45" t="s">
        <v>46</v>
      </c>
    </row>
    <row r="13" spans="1:15" ht="114.75" x14ac:dyDescent="0.25">
      <c r="A13" s="44">
        <v>5</v>
      </c>
      <c r="B13" s="50" t="s">
        <v>57</v>
      </c>
      <c r="C13" s="55" t="s">
        <v>66</v>
      </c>
      <c r="D13" s="47" t="s">
        <v>67</v>
      </c>
      <c r="E13" s="48" t="s">
        <v>50</v>
      </c>
      <c r="F13" s="49"/>
      <c r="G13" s="49">
        <v>60000</v>
      </c>
      <c r="H13" s="49">
        <v>60000</v>
      </c>
      <c r="I13" s="632">
        <v>43343</v>
      </c>
      <c r="J13" s="54">
        <v>1</v>
      </c>
      <c r="K13" s="54">
        <v>0</v>
      </c>
      <c r="L13" s="630"/>
      <c r="M13" s="630"/>
      <c r="N13" s="631">
        <f t="shared" si="0"/>
        <v>60000</v>
      </c>
      <c r="O13" s="45" t="s">
        <v>46</v>
      </c>
    </row>
    <row r="14" spans="1:15" ht="127.5" x14ac:dyDescent="0.25">
      <c r="A14" s="44">
        <v>5</v>
      </c>
      <c r="B14" s="50" t="s">
        <v>57</v>
      </c>
      <c r="C14" s="55" t="s">
        <v>68</v>
      </c>
      <c r="D14" s="47" t="s">
        <v>69</v>
      </c>
      <c r="E14" s="48" t="s">
        <v>50</v>
      </c>
      <c r="F14" s="49"/>
      <c r="G14" s="49">
        <v>40000</v>
      </c>
      <c r="H14" s="49">
        <v>40000</v>
      </c>
      <c r="I14" s="632">
        <v>43343</v>
      </c>
      <c r="J14" s="54">
        <v>1</v>
      </c>
      <c r="K14" s="54">
        <v>0</v>
      </c>
      <c r="L14" s="630"/>
      <c r="M14" s="630"/>
      <c r="N14" s="631">
        <f t="shared" si="0"/>
        <v>40000</v>
      </c>
      <c r="O14" s="45" t="s">
        <v>46</v>
      </c>
    </row>
    <row r="15" spans="1:15" ht="76.5" x14ac:dyDescent="0.25">
      <c r="A15" s="44">
        <f t="shared" ca="1" si="1"/>
        <v>6</v>
      </c>
      <c r="B15" s="50" t="s">
        <v>70</v>
      </c>
      <c r="C15" s="51" t="s">
        <v>71</v>
      </c>
      <c r="D15" s="52" t="s">
        <v>72</v>
      </c>
      <c r="E15" s="48" t="s">
        <v>50</v>
      </c>
      <c r="F15" s="49">
        <v>300000</v>
      </c>
      <c r="G15" s="49">
        <v>300000</v>
      </c>
      <c r="H15" s="49">
        <v>300000</v>
      </c>
      <c r="I15" s="632">
        <v>43708</v>
      </c>
      <c r="J15" s="54">
        <v>0</v>
      </c>
      <c r="K15" s="54">
        <v>0</v>
      </c>
      <c r="L15" s="630"/>
      <c r="M15" s="630"/>
      <c r="N15" s="631">
        <f t="shared" si="0"/>
        <v>300000</v>
      </c>
      <c r="O15" s="45" t="s">
        <v>46</v>
      </c>
    </row>
    <row r="16" spans="1:15" ht="102" x14ac:dyDescent="0.25">
      <c r="A16" s="44">
        <f t="shared" ca="1" si="1"/>
        <v>7</v>
      </c>
      <c r="B16" s="50" t="s">
        <v>73</v>
      </c>
      <c r="C16" s="56" t="s">
        <v>74</v>
      </c>
      <c r="D16" s="52" t="s">
        <v>75</v>
      </c>
      <c r="E16" s="48" t="s">
        <v>50</v>
      </c>
      <c r="F16" s="49">
        <v>2950000</v>
      </c>
      <c r="G16" s="49">
        <v>2950000</v>
      </c>
      <c r="H16" s="49">
        <v>2950000</v>
      </c>
      <c r="I16" s="632">
        <v>43708</v>
      </c>
      <c r="J16" s="54">
        <v>0</v>
      </c>
      <c r="K16" s="54">
        <v>0</v>
      </c>
      <c r="L16" s="630"/>
      <c r="M16" s="630"/>
      <c r="N16" s="631">
        <f t="shared" si="0"/>
        <v>2950000</v>
      </c>
      <c r="O16" s="45" t="s">
        <v>46</v>
      </c>
    </row>
    <row r="17" spans="1:15" ht="102" x14ac:dyDescent="0.25">
      <c r="A17" s="44">
        <f t="shared" ca="1" si="1"/>
        <v>8</v>
      </c>
      <c r="B17" s="50" t="s">
        <v>76</v>
      </c>
      <c r="C17" s="56" t="s">
        <v>77</v>
      </c>
      <c r="D17" s="56" t="s">
        <v>78</v>
      </c>
      <c r="E17" s="48" t="s">
        <v>50</v>
      </c>
      <c r="F17" s="49">
        <v>275000</v>
      </c>
      <c r="G17" s="49">
        <v>275000</v>
      </c>
      <c r="H17" s="49">
        <v>275000</v>
      </c>
      <c r="I17" s="632">
        <v>43708</v>
      </c>
      <c r="J17" s="54">
        <v>0</v>
      </c>
      <c r="K17" s="54">
        <v>0</v>
      </c>
      <c r="L17" s="630"/>
      <c r="M17" s="630"/>
      <c r="N17" s="631">
        <f t="shared" si="0"/>
        <v>275000</v>
      </c>
      <c r="O17" s="45" t="s">
        <v>46</v>
      </c>
    </row>
    <row r="18" spans="1:15" ht="127.5" x14ac:dyDescent="0.25">
      <c r="A18" s="44">
        <f t="shared" ca="1" si="1"/>
        <v>9</v>
      </c>
      <c r="B18" s="44" t="s">
        <v>79</v>
      </c>
      <c r="C18" s="56" t="s">
        <v>80</v>
      </c>
      <c r="D18" s="56" t="s">
        <v>81</v>
      </c>
      <c r="E18" s="48" t="s">
        <v>50</v>
      </c>
      <c r="F18" s="49">
        <v>275000</v>
      </c>
      <c r="G18" s="49">
        <f>275000+65000</f>
        <v>340000</v>
      </c>
      <c r="H18" s="49">
        <f>275000+65000</f>
        <v>340000</v>
      </c>
      <c r="I18" s="632">
        <v>43251</v>
      </c>
      <c r="J18" s="54">
        <v>1</v>
      </c>
      <c r="K18" s="54">
        <v>0</v>
      </c>
      <c r="L18" s="630"/>
      <c r="M18" s="630"/>
      <c r="N18" s="631">
        <f t="shared" si="0"/>
        <v>340000</v>
      </c>
      <c r="O18" s="45" t="s">
        <v>46</v>
      </c>
    </row>
    <row r="19" spans="1:15" ht="102" x14ac:dyDescent="0.25">
      <c r="A19" s="44">
        <f t="shared" ca="1" si="1"/>
        <v>10</v>
      </c>
      <c r="B19" s="44" t="s">
        <v>82</v>
      </c>
      <c r="C19" s="56" t="s">
        <v>83</v>
      </c>
      <c r="D19" s="46" t="s">
        <v>84</v>
      </c>
      <c r="E19" s="48" t="s">
        <v>50</v>
      </c>
      <c r="F19" s="49">
        <v>375000</v>
      </c>
      <c r="G19" s="49">
        <f>375000+305000</f>
        <v>680000</v>
      </c>
      <c r="H19" s="49">
        <f>375000+305000</f>
        <v>680000</v>
      </c>
      <c r="I19" s="632">
        <v>43343</v>
      </c>
      <c r="J19" s="54">
        <v>0</v>
      </c>
      <c r="K19" s="54">
        <v>0</v>
      </c>
      <c r="L19" s="630"/>
      <c r="M19" s="630"/>
      <c r="N19" s="631">
        <f t="shared" si="0"/>
        <v>680000</v>
      </c>
      <c r="O19" s="45" t="s">
        <v>46</v>
      </c>
    </row>
    <row r="20" spans="1:15" ht="114.75" x14ac:dyDescent="0.25">
      <c r="A20" s="44">
        <f t="shared" ca="1" si="1"/>
        <v>11</v>
      </c>
      <c r="B20" s="44" t="s">
        <v>85</v>
      </c>
      <c r="C20" s="55" t="s">
        <v>86</v>
      </c>
      <c r="D20" s="55" t="s">
        <v>87</v>
      </c>
      <c r="E20" s="48" t="s">
        <v>50</v>
      </c>
      <c r="F20" s="49">
        <v>150000</v>
      </c>
      <c r="G20" s="49">
        <v>150000</v>
      </c>
      <c r="H20" s="49">
        <v>150000</v>
      </c>
      <c r="I20" s="632">
        <v>43251</v>
      </c>
      <c r="J20" s="54">
        <v>1</v>
      </c>
      <c r="K20" s="54">
        <v>0</v>
      </c>
      <c r="L20" s="630"/>
      <c r="M20" s="630"/>
      <c r="N20" s="631">
        <f t="shared" si="0"/>
        <v>150000</v>
      </c>
      <c r="O20" s="45" t="s">
        <v>46</v>
      </c>
    </row>
    <row r="21" spans="1:15" ht="114.75" x14ac:dyDescent="0.25">
      <c r="A21" s="44">
        <f t="shared" ca="1" si="1"/>
        <v>12</v>
      </c>
      <c r="B21" s="44" t="s">
        <v>88</v>
      </c>
      <c r="C21" s="55" t="s">
        <v>89</v>
      </c>
      <c r="D21" s="55" t="s">
        <v>90</v>
      </c>
      <c r="E21" s="48" t="s">
        <v>50</v>
      </c>
      <c r="F21" s="49">
        <v>100000</v>
      </c>
      <c r="G21" s="49">
        <f>100000+178000+65000</f>
        <v>343000</v>
      </c>
      <c r="H21" s="49">
        <v>65000</v>
      </c>
      <c r="I21" s="632">
        <v>43190</v>
      </c>
      <c r="J21" s="54">
        <v>1</v>
      </c>
      <c r="K21" s="54">
        <v>0</v>
      </c>
      <c r="L21" s="630"/>
      <c r="M21" s="630"/>
      <c r="N21" s="631">
        <f t="shared" si="0"/>
        <v>65000</v>
      </c>
      <c r="O21" s="45" t="s">
        <v>46</v>
      </c>
    </row>
    <row r="22" spans="1:15" ht="102" x14ac:dyDescent="0.25">
      <c r="A22" s="44">
        <f t="shared" ca="1" si="1"/>
        <v>13</v>
      </c>
      <c r="B22" s="44" t="s">
        <v>91</v>
      </c>
      <c r="C22" s="51" t="s">
        <v>92</v>
      </c>
      <c r="D22" s="52" t="s">
        <v>93</v>
      </c>
      <c r="E22" s="57" t="s">
        <v>50</v>
      </c>
      <c r="F22" s="49">
        <f>518000+65000</f>
        <v>583000</v>
      </c>
      <c r="G22" s="49">
        <f>518000+65000</f>
        <v>583000</v>
      </c>
      <c r="H22" s="49">
        <f>518000+65000</f>
        <v>583000</v>
      </c>
      <c r="I22" s="632">
        <v>43708</v>
      </c>
      <c r="J22" s="54">
        <v>0</v>
      </c>
      <c r="K22" s="54">
        <v>0</v>
      </c>
      <c r="L22" s="630"/>
      <c r="M22" s="630"/>
      <c r="N22" s="631">
        <f t="shared" si="0"/>
        <v>583000</v>
      </c>
      <c r="O22" s="45" t="s">
        <v>94</v>
      </c>
    </row>
    <row r="23" spans="1:15" ht="89.25" x14ac:dyDescent="0.25">
      <c r="A23" s="44">
        <f t="shared" ca="1" si="1"/>
        <v>14</v>
      </c>
      <c r="B23" s="44" t="s">
        <v>95</v>
      </c>
      <c r="C23" s="51" t="s">
        <v>92</v>
      </c>
      <c r="D23" s="52" t="s">
        <v>96</v>
      </c>
      <c r="E23" s="57" t="s">
        <v>50</v>
      </c>
      <c r="F23" s="49">
        <v>200000</v>
      </c>
      <c r="G23" s="49">
        <v>200000</v>
      </c>
      <c r="H23" s="49">
        <v>200000</v>
      </c>
      <c r="I23" s="632">
        <v>43708</v>
      </c>
      <c r="J23" s="54">
        <v>1</v>
      </c>
      <c r="K23" s="54">
        <v>0</v>
      </c>
      <c r="L23" s="630"/>
      <c r="M23" s="630"/>
      <c r="N23" s="631">
        <f t="shared" si="0"/>
        <v>200000</v>
      </c>
      <c r="O23" s="45" t="s">
        <v>94</v>
      </c>
    </row>
    <row r="24" spans="1:15" ht="89.25" x14ac:dyDescent="0.25">
      <c r="A24" s="44">
        <f t="shared" ca="1" si="1"/>
        <v>15</v>
      </c>
      <c r="B24" s="44" t="s">
        <v>97</v>
      </c>
      <c r="C24" s="51" t="s">
        <v>92</v>
      </c>
      <c r="D24" s="52" t="s">
        <v>98</v>
      </c>
      <c r="E24" s="57" t="s">
        <v>50</v>
      </c>
      <c r="F24" s="49">
        <v>317000</v>
      </c>
      <c r="G24" s="49">
        <v>317000</v>
      </c>
      <c r="H24" s="49">
        <v>317000</v>
      </c>
      <c r="I24" s="632">
        <v>43708</v>
      </c>
      <c r="J24" s="54">
        <v>1</v>
      </c>
      <c r="K24" s="54">
        <v>0</v>
      </c>
      <c r="L24" s="630"/>
      <c r="M24" s="630"/>
      <c r="N24" s="631">
        <f t="shared" si="0"/>
        <v>317000</v>
      </c>
      <c r="O24" s="45" t="s">
        <v>94</v>
      </c>
    </row>
    <row r="25" spans="1:15" ht="102" x14ac:dyDescent="0.25">
      <c r="A25" s="44">
        <f t="shared" ca="1" si="1"/>
        <v>16</v>
      </c>
      <c r="B25" s="44" t="s">
        <v>99</v>
      </c>
      <c r="C25" s="51" t="s">
        <v>92</v>
      </c>
      <c r="D25" s="52" t="s">
        <v>100</v>
      </c>
      <c r="E25" s="57" t="s">
        <v>50</v>
      </c>
      <c r="F25" s="49">
        <v>125000</v>
      </c>
      <c r="G25" s="49">
        <v>125000</v>
      </c>
      <c r="H25" s="49">
        <v>125000</v>
      </c>
      <c r="I25" s="632">
        <v>43708</v>
      </c>
      <c r="J25" s="54">
        <v>1</v>
      </c>
      <c r="K25" s="54">
        <v>0</v>
      </c>
      <c r="L25" s="630"/>
      <c r="M25" s="630"/>
      <c r="N25" s="631">
        <f t="shared" si="0"/>
        <v>125000</v>
      </c>
      <c r="O25" s="45" t="s">
        <v>94</v>
      </c>
    </row>
    <row r="26" spans="1:15" ht="89.25" x14ac:dyDescent="0.25">
      <c r="A26" s="44">
        <v>17</v>
      </c>
      <c r="B26" s="44" t="s">
        <v>101</v>
      </c>
      <c r="C26" s="51" t="s">
        <v>92</v>
      </c>
      <c r="D26" s="52" t="s">
        <v>102</v>
      </c>
      <c r="E26" s="57" t="s">
        <v>50</v>
      </c>
      <c r="F26" s="49">
        <v>150000</v>
      </c>
      <c r="G26" s="49">
        <v>150000</v>
      </c>
      <c r="H26" s="49">
        <v>150000</v>
      </c>
      <c r="I26" s="632">
        <v>43708</v>
      </c>
      <c r="J26" s="54">
        <v>0</v>
      </c>
      <c r="K26" s="54">
        <v>0</v>
      </c>
      <c r="L26" s="630"/>
      <c r="M26" s="630"/>
      <c r="N26" s="631">
        <f t="shared" si="0"/>
        <v>150000</v>
      </c>
      <c r="O26" s="45" t="s">
        <v>94</v>
      </c>
    </row>
    <row r="27" spans="1:15" ht="153" x14ac:dyDescent="0.25">
      <c r="A27" s="44">
        <f ca="1">OFFSET(A27,-1,0)+1</f>
        <v>18</v>
      </c>
      <c r="B27" s="58" t="s">
        <v>103</v>
      </c>
      <c r="C27" s="55" t="s">
        <v>104</v>
      </c>
      <c r="D27" s="55" t="s">
        <v>105</v>
      </c>
      <c r="E27" s="48" t="s">
        <v>50</v>
      </c>
      <c r="F27" s="49">
        <v>1000000</v>
      </c>
      <c r="G27" s="49">
        <f>1000000-SUM(G28:G41)</f>
        <v>821822.5</v>
      </c>
      <c r="H27" s="49">
        <f>1000000+278000-SUM(H28:H68)</f>
        <v>902554.03</v>
      </c>
      <c r="I27" s="632">
        <v>43708</v>
      </c>
      <c r="J27" s="54" t="s">
        <v>106</v>
      </c>
      <c r="K27" s="629" t="s">
        <v>45</v>
      </c>
      <c r="L27" s="630"/>
      <c r="M27" s="630"/>
      <c r="N27" s="631">
        <f t="shared" si="0"/>
        <v>902554.03</v>
      </c>
      <c r="O27" s="45" t="s">
        <v>46</v>
      </c>
    </row>
    <row r="28" spans="1:15" ht="102" x14ac:dyDescent="0.25">
      <c r="A28" s="44">
        <f ca="1">OFFSET(A28,-1,0)+1</f>
        <v>19</v>
      </c>
      <c r="B28" s="44" t="s">
        <v>107</v>
      </c>
      <c r="C28" s="51" t="s">
        <v>108</v>
      </c>
      <c r="D28" s="52" t="s">
        <v>109</v>
      </c>
      <c r="E28" s="48" t="s">
        <v>50</v>
      </c>
      <c r="F28" s="49"/>
      <c r="G28" s="49">
        <v>19230</v>
      </c>
      <c r="H28" s="49">
        <v>19230</v>
      </c>
      <c r="I28" s="632">
        <v>43190</v>
      </c>
      <c r="J28" s="54">
        <v>1</v>
      </c>
      <c r="K28" s="54">
        <v>0.8</v>
      </c>
      <c r="L28" s="630"/>
      <c r="M28" s="630"/>
      <c r="N28" s="631">
        <f t="shared" si="0"/>
        <v>19230</v>
      </c>
      <c r="O28" s="45" t="s">
        <v>46</v>
      </c>
    </row>
    <row r="29" spans="1:15" ht="102" x14ac:dyDescent="0.25">
      <c r="A29" s="44">
        <f ca="1">OFFSET(A29,-1,0)+1</f>
        <v>20</v>
      </c>
      <c r="B29" s="58" t="s">
        <v>103</v>
      </c>
      <c r="C29" s="51" t="s">
        <v>110</v>
      </c>
      <c r="D29" s="52" t="s">
        <v>111</v>
      </c>
      <c r="E29" s="48" t="s">
        <v>50</v>
      </c>
      <c r="F29" s="49"/>
      <c r="G29" s="49">
        <f>6365.34+1920.06</f>
        <v>8285.4</v>
      </c>
      <c r="H29" s="49">
        <f>6365.34+1920.06</f>
        <v>8285.4</v>
      </c>
      <c r="I29" s="632">
        <v>43076</v>
      </c>
      <c r="J29" s="54">
        <v>1</v>
      </c>
      <c r="K29" s="54">
        <v>1</v>
      </c>
      <c r="L29" s="630"/>
      <c r="M29" s="59">
        <f>6365.34+1920.06</f>
        <v>8285.4</v>
      </c>
      <c r="N29" s="631">
        <f t="shared" si="0"/>
        <v>0</v>
      </c>
      <c r="O29" s="45" t="s">
        <v>46</v>
      </c>
    </row>
    <row r="30" spans="1:15" ht="102" x14ac:dyDescent="0.25">
      <c r="A30" s="44">
        <f t="shared" ref="A30:A38" ca="1" si="2">OFFSET(A30,-1,0)+1</f>
        <v>21</v>
      </c>
      <c r="B30" s="58" t="s">
        <v>103</v>
      </c>
      <c r="C30" s="51" t="s">
        <v>112</v>
      </c>
      <c r="D30" s="52" t="s">
        <v>113</v>
      </c>
      <c r="E30" s="48" t="s">
        <v>50</v>
      </c>
      <c r="F30" s="49"/>
      <c r="G30" s="49">
        <v>4100</v>
      </c>
      <c r="H30" s="49">
        <v>4100</v>
      </c>
      <c r="I30" s="632">
        <v>43077</v>
      </c>
      <c r="J30" s="54">
        <v>1</v>
      </c>
      <c r="K30" s="54">
        <v>1</v>
      </c>
      <c r="L30" s="630"/>
      <c r="M30" s="630">
        <v>4100</v>
      </c>
      <c r="N30" s="631">
        <f t="shared" si="0"/>
        <v>0</v>
      </c>
      <c r="O30" s="45" t="s">
        <v>46</v>
      </c>
    </row>
    <row r="31" spans="1:15" ht="102" x14ac:dyDescent="0.25">
      <c r="A31" s="44">
        <f t="shared" ca="1" si="2"/>
        <v>22</v>
      </c>
      <c r="B31" s="58" t="s">
        <v>103</v>
      </c>
      <c r="C31" s="51" t="s">
        <v>114</v>
      </c>
      <c r="D31" s="52" t="s">
        <v>115</v>
      </c>
      <c r="E31" s="48" t="s">
        <v>50</v>
      </c>
      <c r="F31" s="49"/>
      <c r="G31" s="60">
        <v>4732</v>
      </c>
      <c r="H31" s="60">
        <v>4732</v>
      </c>
      <c r="I31" s="632">
        <v>43087</v>
      </c>
      <c r="J31" s="54">
        <v>1</v>
      </c>
      <c r="K31" s="54">
        <v>1</v>
      </c>
      <c r="L31" s="633"/>
      <c r="M31" s="633">
        <v>4732</v>
      </c>
      <c r="N31" s="631">
        <f t="shared" si="0"/>
        <v>0</v>
      </c>
      <c r="O31" s="45" t="s">
        <v>46</v>
      </c>
    </row>
    <row r="32" spans="1:15" ht="102" x14ac:dyDescent="0.25">
      <c r="A32" s="44">
        <f ca="1">OFFSET(A32,-1,0)+1</f>
        <v>23</v>
      </c>
      <c r="B32" s="58" t="s">
        <v>103</v>
      </c>
      <c r="C32" s="51" t="s">
        <v>116</v>
      </c>
      <c r="D32" s="52" t="s">
        <v>117</v>
      </c>
      <c r="E32" s="48" t="s">
        <v>50</v>
      </c>
      <c r="F32" s="49"/>
      <c r="G32" s="60">
        <v>35000</v>
      </c>
      <c r="H32" s="60">
        <v>29985</v>
      </c>
      <c r="I32" s="632">
        <v>43105</v>
      </c>
      <c r="J32" s="54">
        <v>1</v>
      </c>
      <c r="K32" s="54">
        <v>1</v>
      </c>
      <c r="L32" s="59"/>
      <c r="M32" s="630">
        <v>29985</v>
      </c>
      <c r="N32" s="631">
        <f t="shared" si="0"/>
        <v>0</v>
      </c>
      <c r="O32" s="45" t="s">
        <v>46</v>
      </c>
    </row>
    <row r="33" spans="1:15" ht="89.25" x14ac:dyDescent="0.25">
      <c r="A33" s="44">
        <f t="shared" ca="1" si="2"/>
        <v>24</v>
      </c>
      <c r="B33" s="58" t="s">
        <v>103</v>
      </c>
      <c r="C33" s="51" t="s">
        <v>118</v>
      </c>
      <c r="D33" s="52" t="s">
        <v>119</v>
      </c>
      <c r="E33" s="48" t="s">
        <v>50</v>
      </c>
      <c r="F33" s="49"/>
      <c r="G33" s="60">
        <v>10079</v>
      </c>
      <c r="H33" s="60">
        <v>10079</v>
      </c>
      <c r="I33" s="632">
        <v>43013</v>
      </c>
      <c r="J33" s="54">
        <v>1</v>
      </c>
      <c r="K33" s="54">
        <v>1</v>
      </c>
      <c r="L33" s="59"/>
      <c r="M33" s="59">
        <v>10079</v>
      </c>
      <c r="N33" s="631">
        <f t="shared" si="0"/>
        <v>0</v>
      </c>
      <c r="O33" s="45" t="s">
        <v>46</v>
      </c>
    </row>
    <row r="34" spans="1:15" ht="114.75" x14ac:dyDescent="0.25">
      <c r="A34" s="44">
        <f t="shared" ca="1" si="2"/>
        <v>25</v>
      </c>
      <c r="B34" s="58" t="s">
        <v>103</v>
      </c>
      <c r="C34" s="51" t="s">
        <v>120</v>
      </c>
      <c r="D34" s="52" t="s">
        <v>121</v>
      </c>
      <c r="E34" s="48" t="s">
        <v>50</v>
      </c>
      <c r="F34" s="49"/>
      <c r="G34" s="60">
        <v>18653</v>
      </c>
      <c r="H34" s="60">
        <v>18653</v>
      </c>
      <c r="I34" s="632">
        <v>43140</v>
      </c>
      <c r="J34" s="54">
        <v>1</v>
      </c>
      <c r="K34" s="54">
        <v>1</v>
      </c>
      <c r="L34" s="59"/>
      <c r="M34" s="59">
        <f>8730+9923</f>
        <v>18653</v>
      </c>
      <c r="N34" s="631">
        <f>H33-L33-M33</f>
        <v>0</v>
      </c>
      <c r="O34" s="45" t="s">
        <v>46</v>
      </c>
    </row>
    <row r="35" spans="1:15" ht="102" x14ac:dyDescent="0.25">
      <c r="A35" s="44">
        <f t="shared" ca="1" si="2"/>
        <v>26</v>
      </c>
      <c r="B35" s="58" t="s">
        <v>103</v>
      </c>
      <c r="C35" s="55" t="s">
        <v>122</v>
      </c>
      <c r="D35" s="52" t="s">
        <v>123</v>
      </c>
      <c r="E35" s="48" t="s">
        <v>50</v>
      </c>
      <c r="F35" s="49"/>
      <c r="G35" s="60">
        <v>20000</v>
      </c>
      <c r="H35" s="60">
        <v>20000</v>
      </c>
      <c r="I35" s="632">
        <v>43190</v>
      </c>
      <c r="J35" s="54">
        <v>1</v>
      </c>
      <c r="K35" s="54">
        <v>0</v>
      </c>
      <c r="L35" s="59"/>
      <c r="M35" s="630"/>
      <c r="N35" s="631">
        <f t="shared" ref="N35:N65" si="3">H35-L35-M35</f>
        <v>20000</v>
      </c>
      <c r="O35" s="45" t="s">
        <v>46</v>
      </c>
    </row>
    <row r="36" spans="1:15" ht="89.25" x14ac:dyDescent="0.25">
      <c r="A36" s="44">
        <f t="shared" ca="1" si="2"/>
        <v>27</v>
      </c>
      <c r="B36" s="58" t="s">
        <v>103</v>
      </c>
      <c r="C36" s="51" t="s">
        <v>124</v>
      </c>
      <c r="D36" s="52" t="s">
        <v>125</v>
      </c>
      <c r="E36" s="48" t="s">
        <v>50</v>
      </c>
      <c r="F36" s="49"/>
      <c r="G36" s="60">
        <v>6000</v>
      </c>
      <c r="H36" s="60">
        <v>4982.3999999999996</v>
      </c>
      <c r="I36" s="632">
        <v>43102</v>
      </c>
      <c r="J36" s="54">
        <v>1</v>
      </c>
      <c r="K36" s="54">
        <v>1</v>
      </c>
      <c r="L36" s="59"/>
      <c r="M36" s="633">
        <v>4982.3999999999996</v>
      </c>
      <c r="N36" s="631">
        <f t="shared" si="3"/>
        <v>0</v>
      </c>
      <c r="O36" s="45" t="s">
        <v>46</v>
      </c>
    </row>
    <row r="37" spans="1:15" ht="76.5" x14ac:dyDescent="0.25">
      <c r="A37" s="44">
        <f t="shared" ca="1" si="2"/>
        <v>28</v>
      </c>
      <c r="B37" s="58" t="s">
        <v>103</v>
      </c>
      <c r="C37" s="51" t="s">
        <v>126</v>
      </c>
      <c r="D37" s="52" t="s">
        <v>127</v>
      </c>
      <c r="E37" s="48" t="s">
        <v>50</v>
      </c>
      <c r="F37" s="49"/>
      <c r="G37" s="60">
        <v>2500</v>
      </c>
      <c r="H37" s="60">
        <v>2500</v>
      </c>
      <c r="I37" s="632">
        <v>43014</v>
      </c>
      <c r="J37" s="54">
        <v>1</v>
      </c>
      <c r="K37" s="54">
        <v>1</v>
      </c>
      <c r="L37" s="59"/>
      <c r="M37" s="630">
        <v>2500</v>
      </c>
      <c r="N37" s="631">
        <f t="shared" si="3"/>
        <v>0</v>
      </c>
      <c r="O37" s="45" t="s">
        <v>46</v>
      </c>
    </row>
    <row r="38" spans="1:15" ht="102" x14ac:dyDescent="0.25">
      <c r="A38" s="44">
        <f t="shared" ca="1" si="2"/>
        <v>29</v>
      </c>
      <c r="B38" s="58" t="s">
        <v>103</v>
      </c>
      <c r="C38" s="51" t="s">
        <v>128</v>
      </c>
      <c r="D38" s="52" t="s">
        <v>129</v>
      </c>
      <c r="E38" s="48" t="s">
        <v>50</v>
      </c>
      <c r="F38" s="49"/>
      <c r="G38" s="60">
        <v>4000</v>
      </c>
      <c r="H38" s="60">
        <v>4000</v>
      </c>
      <c r="I38" s="632">
        <v>43028</v>
      </c>
      <c r="J38" s="54">
        <v>1</v>
      </c>
      <c r="K38" s="54">
        <v>1</v>
      </c>
      <c r="L38" s="59"/>
      <c r="M38" s="630">
        <v>4000</v>
      </c>
      <c r="N38" s="631">
        <f t="shared" si="3"/>
        <v>0</v>
      </c>
      <c r="O38" s="45" t="s">
        <v>46</v>
      </c>
    </row>
    <row r="39" spans="1:15" ht="114.75" x14ac:dyDescent="0.25">
      <c r="A39" s="44">
        <f ca="1">OFFSET(A39,-1,0)+1</f>
        <v>30</v>
      </c>
      <c r="B39" s="58" t="s">
        <v>103</v>
      </c>
      <c r="C39" s="51" t="s">
        <v>130</v>
      </c>
      <c r="D39" s="52" t="s">
        <v>131</v>
      </c>
      <c r="E39" s="48" t="s">
        <v>50</v>
      </c>
      <c r="F39" s="49"/>
      <c r="G39" s="60">
        <v>39086</v>
      </c>
      <c r="H39" s="60">
        <v>39086</v>
      </c>
      <c r="I39" s="632">
        <v>43210</v>
      </c>
      <c r="J39" s="54">
        <v>1</v>
      </c>
      <c r="K39" s="54">
        <v>0</v>
      </c>
      <c r="L39" s="59"/>
      <c r="M39" s="630"/>
      <c r="N39" s="631">
        <f t="shared" si="3"/>
        <v>39086</v>
      </c>
      <c r="O39" s="45" t="s">
        <v>46</v>
      </c>
    </row>
    <row r="40" spans="1:15" ht="102" x14ac:dyDescent="0.25">
      <c r="A40" s="44">
        <f t="shared" ref="A40:A68" ca="1" si="4">OFFSET(A40,-1,0)+1</f>
        <v>31</v>
      </c>
      <c r="B40" s="58" t="s">
        <v>103</v>
      </c>
      <c r="C40" s="55" t="s">
        <v>132</v>
      </c>
      <c r="D40" s="52" t="s">
        <v>133</v>
      </c>
      <c r="E40" s="48" t="s">
        <v>50</v>
      </c>
      <c r="F40" s="49"/>
      <c r="G40" s="60">
        <v>3400</v>
      </c>
      <c r="H40" s="60">
        <v>3400</v>
      </c>
      <c r="I40" s="632">
        <v>43042</v>
      </c>
      <c r="J40" s="54">
        <v>1</v>
      </c>
      <c r="K40" s="54">
        <v>1</v>
      </c>
      <c r="L40" s="59"/>
      <c r="M40" s="630">
        <v>3400</v>
      </c>
      <c r="N40" s="631">
        <f t="shared" si="3"/>
        <v>0</v>
      </c>
      <c r="O40" s="45" t="s">
        <v>46</v>
      </c>
    </row>
    <row r="41" spans="1:15" ht="89.25" x14ac:dyDescent="0.25">
      <c r="A41" s="44">
        <f t="shared" ca="1" si="4"/>
        <v>32</v>
      </c>
      <c r="B41" s="58" t="s">
        <v>103</v>
      </c>
      <c r="C41" s="51" t="s">
        <v>134</v>
      </c>
      <c r="D41" s="52" t="s">
        <v>135</v>
      </c>
      <c r="E41" s="48" t="s">
        <v>50</v>
      </c>
      <c r="F41" s="49"/>
      <c r="G41" s="60">
        <v>3112.1</v>
      </c>
      <c r="H41" s="60">
        <v>3112.1</v>
      </c>
      <c r="I41" s="632">
        <v>43010</v>
      </c>
      <c r="J41" s="54">
        <v>1</v>
      </c>
      <c r="K41" s="54">
        <v>1</v>
      </c>
      <c r="L41" s="59"/>
      <c r="M41" s="630">
        <v>3112.1</v>
      </c>
      <c r="N41" s="631">
        <f t="shared" si="3"/>
        <v>0</v>
      </c>
      <c r="O41" s="45" t="s">
        <v>46</v>
      </c>
    </row>
    <row r="42" spans="1:15" ht="102" x14ac:dyDescent="0.25">
      <c r="A42" s="44">
        <f t="shared" ca="1" si="4"/>
        <v>33</v>
      </c>
      <c r="B42" s="58" t="s">
        <v>103</v>
      </c>
      <c r="C42" s="51" t="s">
        <v>136</v>
      </c>
      <c r="D42" s="52" t="s">
        <v>137</v>
      </c>
      <c r="E42" s="48" t="s">
        <v>138</v>
      </c>
      <c r="F42" s="49"/>
      <c r="G42" s="60"/>
      <c r="H42" s="60">
        <v>4905.3999999999996</v>
      </c>
      <c r="I42" s="632">
        <v>43123</v>
      </c>
      <c r="J42" s="54">
        <v>1</v>
      </c>
      <c r="K42" s="54">
        <v>1</v>
      </c>
      <c r="L42" s="59"/>
      <c r="M42" s="630">
        <v>4905.3999999999996</v>
      </c>
      <c r="N42" s="631">
        <f t="shared" si="3"/>
        <v>0</v>
      </c>
      <c r="O42" s="45" t="s">
        <v>46</v>
      </c>
    </row>
    <row r="43" spans="1:15" ht="102" x14ac:dyDescent="0.25">
      <c r="A43" s="44">
        <f t="shared" ca="1" si="4"/>
        <v>34</v>
      </c>
      <c r="B43" s="58" t="s">
        <v>103</v>
      </c>
      <c r="C43" s="51" t="s">
        <v>114</v>
      </c>
      <c r="D43" s="52" t="s">
        <v>139</v>
      </c>
      <c r="E43" s="48" t="s">
        <v>138</v>
      </c>
      <c r="F43" s="49"/>
      <c r="G43" s="60"/>
      <c r="H43" s="60">
        <v>11822.5</v>
      </c>
      <c r="I43" s="632">
        <v>43159</v>
      </c>
      <c r="J43" s="54">
        <v>1</v>
      </c>
      <c r="K43" s="54"/>
      <c r="L43" s="59">
        <v>11822.5</v>
      </c>
      <c r="M43" s="630"/>
      <c r="N43" s="631">
        <f t="shared" si="3"/>
        <v>0</v>
      </c>
      <c r="O43" s="45" t="s">
        <v>46</v>
      </c>
    </row>
    <row r="44" spans="1:15" ht="102" x14ac:dyDescent="0.25">
      <c r="A44" s="44">
        <f t="shared" ca="1" si="4"/>
        <v>35</v>
      </c>
      <c r="B44" s="58" t="s">
        <v>103</v>
      </c>
      <c r="C44" s="51" t="s">
        <v>140</v>
      </c>
      <c r="D44" s="52" t="s">
        <v>141</v>
      </c>
      <c r="E44" s="48" t="s">
        <v>138</v>
      </c>
      <c r="F44" s="49"/>
      <c r="G44" s="60"/>
      <c r="H44" s="60">
        <v>8750</v>
      </c>
      <c r="I44" s="632">
        <v>43105</v>
      </c>
      <c r="J44" s="54">
        <v>1</v>
      </c>
      <c r="K44" s="54">
        <v>1</v>
      </c>
      <c r="L44" s="59"/>
      <c r="M44" s="59">
        <v>8750</v>
      </c>
      <c r="N44" s="631">
        <f t="shared" si="3"/>
        <v>0</v>
      </c>
      <c r="O44" s="45" t="s">
        <v>46</v>
      </c>
    </row>
    <row r="45" spans="1:15" ht="89.25" x14ac:dyDescent="0.25">
      <c r="A45" s="44">
        <f t="shared" ca="1" si="4"/>
        <v>36</v>
      </c>
      <c r="B45" s="58" t="s">
        <v>103</v>
      </c>
      <c r="C45" s="51" t="s">
        <v>142</v>
      </c>
      <c r="D45" s="52" t="s">
        <v>143</v>
      </c>
      <c r="E45" s="48" t="s">
        <v>138</v>
      </c>
      <c r="F45" s="49"/>
      <c r="G45" s="60"/>
      <c r="H45" s="60">
        <v>9400</v>
      </c>
      <c r="I45" s="632">
        <v>43172</v>
      </c>
      <c r="J45" s="54">
        <v>1</v>
      </c>
      <c r="K45" s="54"/>
      <c r="L45" s="59">
        <v>9400</v>
      </c>
      <c r="M45" s="630"/>
      <c r="N45" s="631">
        <f t="shared" si="3"/>
        <v>0</v>
      </c>
      <c r="O45" s="45" t="s">
        <v>46</v>
      </c>
    </row>
    <row r="46" spans="1:15" ht="89.25" x14ac:dyDescent="0.25">
      <c r="A46" s="44">
        <f t="shared" ca="1" si="4"/>
        <v>37</v>
      </c>
      <c r="B46" s="58" t="s">
        <v>103</v>
      </c>
      <c r="C46" s="51" t="s">
        <v>142</v>
      </c>
      <c r="D46" s="52" t="s">
        <v>144</v>
      </c>
      <c r="E46" s="48" t="s">
        <v>138</v>
      </c>
      <c r="F46" s="49"/>
      <c r="G46" s="60"/>
      <c r="H46" s="60">
        <v>12705.13</v>
      </c>
      <c r="I46" s="632">
        <v>43172</v>
      </c>
      <c r="J46" s="54">
        <v>1</v>
      </c>
      <c r="K46" s="54"/>
      <c r="L46" s="59">
        <v>12705.13</v>
      </c>
      <c r="M46" s="630"/>
      <c r="N46" s="631">
        <f t="shared" si="3"/>
        <v>0</v>
      </c>
      <c r="O46" s="45" t="s">
        <v>46</v>
      </c>
    </row>
    <row r="47" spans="1:15" ht="102" x14ac:dyDescent="0.25">
      <c r="A47" s="44">
        <f t="shared" ca="1" si="4"/>
        <v>38</v>
      </c>
      <c r="B47" s="58" t="s">
        <v>103</v>
      </c>
      <c r="C47" s="51" t="s">
        <v>145</v>
      </c>
      <c r="D47" s="52" t="s">
        <v>146</v>
      </c>
      <c r="E47" s="48" t="s">
        <v>138</v>
      </c>
      <c r="F47" s="49"/>
      <c r="G47" s="60"/>
      <c r="H47" s="60">
        <v>6345</v>
      </c>
      <c r="I47" s="632">
        <v>43205</v>
      </c>
      <c r="J47" s="54">
        <v>1</v>
      </c>
      <c r="K47" s="54"/>
      <c r="L47" s="59">
        <v>6345</v>
      </c>
      <c r="M47" s="630"/>
      <c r="N47" s="631">
        <f t="shared" si="3"/>
        <v>0</v>
      </c>
      <c r="O47" s="45" t="s">
        <v>46</v>
      </c>
    </row>
    <row r="48" spans="1:15" ht="102" x14ac:dyDescent="0.25">
      <c r="A48" s="44">
        <f t="shared" ca="1" si="4"/>
        <v>39</v>
      </c>
      <c r="B48" s="58" t="s">
        <v>103</v>
      </c>
      <c r="C48" s="55" t="s">
        <v>147</v>
      </c>
      <c r="D48" s="52" t="s">
        <v>148</v>
      </c>
      <c r="E48" s="48" t="s">
        <v>138</v>
      </c>
      <c r="F48" s="49"/>
      <c r="G48" s="60"/>
      <c r="H48" s="60">
        <v>3236.56</v>
      </c>
      <c r="I48" s="632">
        <v>43054</v>
      </c>
      <c r="J48" s="54">
        <v>1</v>
      </c>
      <c r="K48" s="54">
        <v>1</v>
      </c>
      <c r="L48" s="59"/>
      <c r="M48" s="630">
        <v>3236.56</v>
      </c>
      <c r="N48" s="631">
        <f t="shared" si="3"/>
        <v>0</v>
      </c>
      <c r="O48" s="45" t="s">
        <v>46</v>
      </c>
    </row>
    <row r="49" spans="1:15" ht="89.25" x14ac:dyDescent="0.25">
      <c r="A49" s="44">
        <f t="shared" ca="1" si="4"/>
        <v>40</v>
      </c>
      <c r="B49" s="58" t="s">
        <v>103</v>
      </c>
      <c r="C49" s="55" t="s">
        <v>149</v>
      </c>
      <c r="D49" s="52" t="s">
        <v>150</v>
      </c>
      <c r="E49" s="48" t="s">
        <v>138</v>
      </c>
      <c r="F49" s="49"/>
      <c r="G49" s="60"/>
      <c r="H49" s="60">
        <v>2910.5</v>
      </c>
      <c r="I49" s="632">
        <v>43178</v>
      </c>
      <c r="J49" s="54">
        <v>1</v>
      </c>
      <c r="K49" s="54"/>
      <c r="L49" s="59">
        <v>2910.5</v>
      </c>
      <c r="M49" s="630"/>
      <c r="N49" s="631">
        <f t="shared" si="3"/>
        <v>0</v>
      </c>
      <c r="O49" s="45" t="s">
        <v>46</v>
      </c>
    </row>
    <row r="50" spans="1:15" ht="102" x14ac:dyDescent="0.25">
      <c r="A50" s="44">
        <f t="shared" ca="1" si="4"/>
        <v>41</v>
      </c>
      <c r="B50" s="58" t="s">
        <v>103</v>
      </c>
      <c r="C50" s="61" t="s">
        <v>151</v>
      </c>
      <c r="D50" s="52" t="s">
        <v>152</v>
      </c>
      <c r="E50" s="48" t="s">
        <v>138</v>
      </c>
      <c r="F50" s="49"/>
      <c r="G50" s="60"/>
      <c r="H50" s="60">
        <v>3100</v>
      </c>
      <c r="I50" s="632">
        <v>43112</v>
      </c>
      <c r="J50" s="54">
        <v>1</v>
      </c>
      <c r="K50" s="54">
        <v>1</v>
      </c>
      <c r="L50" s="59"/>
      <c r="M50" s="630">
        <v>3100</v>
      </c>
      <c r="N50" s="631">
        <f t="shared" si="3"/>
        <v>0</v>
      </c>
      <c r="O50" s="45" t="s">
        <v>46</v>
      </c>
    </row>
    <row r="51" spans="1:15" ht="89.25" x14ac:dyDescent="0.25">
      <c r="A51" s="44">
        <f t="shared" ca="1" si="4"/>
        <v>42</v>
      </c>
      <c r="B51" s="58" t="s">
        <v>103</v>
      </c>
      <c r="C51" s="61" t="s">
        <v>153</v>
      </c>
      <c r="D51" s="52" t="s">
        <v>154</v>
      </c>
      <c r="E51" s="48" t="s">
        <v>138</v>
      </c>
      <c r="F51" s="49"/>
      <c r="G51" s="60"/>
      <c r="H51" s="60">
        <v>3403.84</v>
      </c>
      <c r="I51" s="632">
        <v>43108</v>
      </c>
      <c r="J51" s="54">
        <v>1</v>
      </c>
      <c r="K51" s="54">
        <v>1</v>
      </c>
      <c r="L51" s="59"/>
      <c r="M51" s="630">
        <v>3403.84</v>
      </c>
      <c r="N51" s="631">
        <f t="shared" si="3"/>
        <v>0</v>
      </c>
      <c r="O51" s="45" t="s">
        <v>46</v>
      </c>
    </row>
    <row r="52" spans="1:15" ht="114.75" x14ac:dyDescent="0.25">
      <c r="A52" s="44">
        <f t="shared" ca="1" si="4"/>
        <v>43</v>
      </c>
      <c r="B52" s="58" t="s">
        <v>103</v>
      </c>
      <c r="C52" s="61" t="s">
        <v>155</v>
      </c>
      <c r="D52" s="52" t="s">
        <v>156</v>
      </c>
      <c r="E52" s="48" t="s">
        <v>138</v>
      </c>
      <c r="F52" s="49"/>
      <c r="G52" s="60"/>
      <c r="H52" s="60">
        <v>2700</v>
      </c>
      <c r="I52" s="632">
        <v>43165</v>
      </c>
      <c r="J52" s="54">
        <v>1</v>
      </c>
      <c r="K52" s="54">
        <v>0.95</v>
      </c>
      <c r="L52" s="59">
        <v>2700</v>
      </c>
      <c r="M52" s="630"/>
      <c r="N52" s="631">
        <f t="shared" si="3"/>
        <v>0</v>
      </c>
      <c r="O52" s="45" t="s">
        <v>46</v>
      </c>
    </row>
    <row r="53" spans="1:15" ht="114.75" x14ac:dyDescent="0.25">
      <c r="A53" s="44">
        <f t="shared" ca="1" si="4"/>
        <v>44</v>
      </c>
      <c r="B53" s="58" t="s">
        <v>103</v>
      </c>
      <c r="C53" s="61" t="s">
        <v>157</v>
      </c>
      <c r="D53" s="52" t="s">
        <v>158</v>
      </c>
      <c r="E53" s="48" t="s">
        <v>138</v>
      </c>
      <c r="F53" s="49"/>
      <c r="G53" s="60"/>
      <c r="H53" s="60">
        <v>19840</v>
      </c>
      <c r="I53" s="632">
        <v>43159</v>
      </c>
      <c r="J53" s="54">
        <v>1</v>
      </c>
      <c r="K53" s="54">
        <v>1</v>
      </c>
      <c r="L53" s="59">
        <v>19840</v>
      </c>
      <c r="M53" s="630"/>
      <c r="N53" s="631">
        <f t="shared" si="3"/>
        <v>0</v>
      </c>
      <c r="O53" s="45" t="s">
        <v>46</v>
      </c>
    </row>
    <row r="54" spans="1:15" ht="114.75" x14ac:dyDescent="0.25">
      <c r="A54" s="44">
        <f t="shared" ca="1" si="4"/>
        <v>45</v>
      </c>
      <c r="B54" s="58" t="s">
        <v>103</v>
      </c>
      <c r="C54" s="51" t="s">
        <v>159</v>
      </c>
      <c r="D54" s="52" t="s">
        <v>160</v>
      </c>
      <c r="E54" s="48" t="s">
        <v>138</v>
      </c>
      <c r="F54" s="49"/>
      <c r="G54" s="60"/>
      <c r="H54" s="60">
        <v>5500</v>
      </c>
      <c r="I54" s="632">
        <v>43235</v>
      </c>
      <c r="J54" s="54">
        <v>1</v>
      </c>
      <c r="K54" s="54"/>
      <c r="L54" s="630"/>
      <c r="M54" s="630"/>
      <c r="N54" s="631">
        <f t="shared" si="3"/>
        <v>5500</v>
      </c>
      <c r="O54" s="45" t="s">
        <v>46</v>
      </c>
    </row>
    <row r="55" spans="1:15" ht="102" x14ac:dyDescent="0.25">
      <c r="A55" s="44">
        <f t="shared" ca="1" si="4"/>
        <v>46</v>
      </c>
      <c r="B55" s="58" t="s">
        <v>103</v>
      </c>
      <c r="C55" s="51" t="s">
        <v>161</v>
      </c>
      <c r="D55" s="52" t="s">
        <v>162</v>
      </c>
      <c r="E55" s="48" t="s">
        <v>138</v>
      </c>
      <c r="F55" s="49"/>
      <c r="G55" s="60"/>
      <c r="H55" s="60">
        <v>4420</v>
      </c>
      <c r="I55" s="632">
        <v>43171</v>
      </c>
      <c r="J55" s="54">
        <v>1</v>
      </c>
      <c r="K55" s="54">
        <v>0.5</v>
      </c>
      <c r="L55" s="59">
        <v>4420</v>
      </c>
      <c r="M55" s="630"/>
      <c r="N55" s="631">
        <f t="shared" si="3"/>
        <v>0</v>
      </c>
      <c r="O55" s="45" t="s">
        <v>46</v>
      </c>
    </row>
    <row r="56" spans="1:15" ht="102" x14ac:dyDescent="0.25">
      <c r="A56" s="44">
        <f t="shared" ca="1" si="4"/>
        <v>47</v>
      </c>
      <c r="B56" s="58" t="s">
        <v>103</v>
      </c>
      <c r="C56" s="61" t="s">
        <v>163</v>
      </c>
      <c r="D56" s="52" t="s">
        <v>164</v>
      </c>
      <c r="E56" s="48" t="s">
        <v>138</v>
      </c>
      <c r="F56" s="49"/>
      <c r="G56" s="60"/>
      <c r="H56" s="60">
        <v>1942.26</v>
      </c>
      <c r="I56" s="632">
        <v>43190</v>
      </c>
      <c r="J56" s="54">
        <v>1</v>
      </c>
      <c r="K56" s="54" t="s">
        <v>165</v>
      </c>
      <c r="L56" s="59">
        <v>1942.26</v>
      </c>
      <c r="M56" s="630"/>
      <c r="N56" s="631">
        <f t="shared" si="3"/>
        <v>0</v>
      </c>
      <c r="O56" s="45" t="s">
        <v>46</v>
      </c>
    </row>
    <row r="57" spans="1:15" ht="89.25" x14ac:dyDescent="0.25">
      <c r="A57" s="44">
        <f t="shared" ca="1" si="4"/>
        <v>48</v>
      </c>
      <c r="B57" s="58" t="s">
        <v>103</v>
      </c>
      <c r="C57" s="61" t="s">
        <v>166</v>
      </c>
      <c r="D57" s="52" t="s">
        <v>167</v>
      </c>
      <c r="E57" s="48" t="s">
        <v>138</v>
      </c>
      <c r="F57" s="49"/>
      <c r="G57" s="60"/>
      <c r="H57" s="60">
        <v>25000</v>
      </c>
      <c r="I57" s="632">
        <v>43190</v>
      </c>
      <c r="J57" s="54">
        <v>1</v>
      </c>
      <c r="K57" s="54">
        <v>0.95</v>
      </c>
      <c r="L57" s="59">
        <v>25000</v>
      </c>
      <c r="M57" s="630"/>
      <c r="N57" s="631">
        <f t="shared" si="3"/>
        <v>0</v>
      </c>
      <c r="O57" s="45" t="s">
        <v>46</v>
      </c>
    </row>
    <row r="58" spans="1:15" ht="89.25" x14ac:dyDescent="0.25">
      <c r="A58" s="44">
        <f t="shared" ca="1" si="4"/>
        <v>49</v>
      </c>
      <c r="B58" s="58" t="s">
        <v>103</v>
      </c>
      <c r="C58" s="51" t="s">
        <v>168</v>
      </c>
      <c r="D58" s="52" t="s">
        <v>169</v>
      </c>
      <c r="E58" s="48" t="s">
        <v>138</v>
      </c>
      <c r="F58" s="49"/>
      <c r="G58" s="60"/>
      <c r="H58" s="60">
        <v>11000</v>
      </c>
      <c r="I58" s="632">
        <v>43250</v>
      </c>
      <c r="J58" s="54">
        <v>1</v>
      </c>
      <c r="K58" s="54"/>
      <c r="L58" s="59"/>
      <c r="M58" s="630"/>
      <c r="N58" s="631">
        <f t="shared" si="3"/>
        <v>11000</v>
      </c>
      <c r="O58" s="45" t="s">
        <v>46</v>
      </c>
    </row>
    <row r="59" spans="1:15" ht="89.25" x14ac:dyDescent="0.25">
      <c r="A59" s="44">
        <f t="shared" ca="1" si="4"/>
        <v>50</v>
      </c>
      <c r="B59" s="58" t="s">
        <v>103</v>
      </c>
      <c r="C59" s="55" t="s">
        <v>170</v>
      </c>
      <c r="D59" s="52" t="s">
        <v>171</v>
      </c>
      <c r="E59" s="48" t="s">
        <v>138</v>
      </c>
      <c r="F59" s="49"/>
      <c r="G59" s="60"/>
      <c r="H59" s="60">
        <v>2700</v>
      </c>
      <c r="I59" s="632">
        <v>43103</v>
      </c>
      <c r="J59" s="54">
        <v>1</v>
      </c>
      <c r="K59" s="54">
        <v>1</v>
      </c>
      <c r="L59" s="59"/>
      <c r="M59" s="630">
        <v>2700</v>
      </c>
      <c r="N59" s="631">
        <f t="shared" si="3"/>
        <v>0</v>
      </c>
      <c r="O59" s="45" t="s">
        <v>46</v>
      </c>
    </row>
    <row r="60" spans="1:15" ht="76.5" x14ac:dyDescent="0.25">
      <c r="A60" s="44">
        <f t="shared" ca="1" si="4"/>
        <v>51</v>
      </c>
      <c r="B60" s="58" t="s">
        <v>103</v>
      </c>
      <c r="C60" s="55" t="s">
        <v>172</v>
      </c>
      <c r="D60" s="52" t="s">
        <v>173</v>
      </c>
      <c r="E60" s="48" t="s">
        <v>138</v>
      </c>
      <c r="F60" s="49"/>
      <c r="G60" s="60"/>
      <c r="H60" s="60">
        <v>4500</v>
      </c>
      <c r="I60" s="632">
        <v>43109</v>
      </c>
      <c r="J60" s="54">
        <v>1</v>
      </c>
      <c r="K60" s="54">
        <v>1</v>
      </c>
      <c r="L60" s="59"/>
      <c r="M60" s="630">
        <v>4500</v>
      </c>
      <c r="N60" s="631">
        <f t="shared" si="3"/>
        <v>0</v>
      </c>
      <c r="O60" s="45" t="s">
        <v>46</v>
      </c>
    </row>
    <row r="61" spans="1:15" ht="76.5" x14ac:dyDescent="0.25">
      <c r="A61" s="44">
        <f t="shared" ca="1" si="4"/>
        <v>52</v>
      </c>
      <c r="B61" s="58" t="s">
        <v>103</v>
      </c>
      <c r="C61" s="61" t="s">
        <v>174</v>
      </c>
      <c r="D61" s="52" t="s">
        <v>175</v>
      </c>
      <c r="E61" s="48" t="s">
        <v>138</v>
      </c>
      <c r="F61" s="49"/>
      <c r="G61" s="60"/>
      <c r="H61" s="60">
        <v>4200</v>
      </c>
      <c r="I61" s="632">
        <v>43112</v>
      </c>
      <c r="J61" s="54">
        <v>1</v>
      </c>
      <c r="K61" s="54">
        <v>1</v>
      </c>
      <c r="L61" s="59"/>
      <c r="M61" s="634">
        <v>4200</v>
      </c>
      <c r="N61" s="631">
        <f t="shared" si="3"/>
        <v>0</v>
      </c>
      <c r="O61" s="45" t="s">
        <v>46</v>
      </c>
    </row>
    <row r="62" spans="1:15" ht="89.25" x14ac:dyDescent="0.25">
      <c r="A62" s="44">
        <f t="shared" ca="1" si="4"/>
        <v>53</v>
      </c>
      <c r="B62" s="58" t="s">
        <v>103</v>
      </c>
      <c r="C62" s="51" t="s">
        <v>176</v>
      </c>
      <c r="D62" s="52" t="s">
        <v>177</v>
      </c>
      <c r="E62" s="48" t="s">
        <v>138</v>
      </c>
      <c r="F62" s="49"/>
      <c r="G62" s="60"/>
      <c r="H62" s="60">
        <v>4161.92</v>
      </c>
      <c r="I62" s="632">
        <v>43126</v>
      </c>
      <c r="J62" s="54">
        <v>1</v>
      </c>
      <c r="K62" s="54">
        <v>1</v>
      </c>
      <c r="L62" s="59"/>
      <c r="M62" s="635">
        <v>4161.92</v>
      </c>
      <c r="N62" s="631">
        <f t="shared" si="3"/>
        <v>0</v>
      </c>
      <c r="O62" s="45" t="s">
        <v>46</v>
      </c>
    </row>
    <row r="63" spans="1:15" ht="102" x14ac:dyDescent="0.25">
      <c r="A63" s="44">
        <f t="shared" ca="1" si="4"/>
        <v>54</v>
      </c>
      <c r="B63" s="58" t="s">
        <v>103</v>
      </c>
      <c r="C63" s="51" t="s">
        <v>178</v>
      </c>
      <c r="D63" s="52" t="s">
        <v>179</v>
      </c>
      <c r="E63" s="48" t="s">
        <v>138</v>
      </c>
      <c r="F63" s="49"/>
      <c r="G63" s="60"/>
      <c r="H63" s="60">
        <v>20000</v>
      </c>
      <c r="I63" s="632">
        <v>43221</v>
      </c>
      <c r="J63" s="54">
        <v>1</v>
      </c>
      <c r="K63" s="54"/>
      <c r="L63" s="59"/>
      <c r="M63" s="635"/>
      <c r="N63" s="631">
        <f t="shared" si="3"/>
        <v>20000</v>
      </c>
      <c r="O63" s="45" t="s">
        <v>46</v>
      </c>
    </row>
    <row r="64" spans="1:15" ht="102" x14ac:dyDescent="0.25">
      <c r="A64" s="44">
        <f t="shared" ca="1" si="4"/>
        <v>55</v>
      </c>
      <c r="B64" s="58" t="s">
        <v>103</v>
      </c>
      <c r="C64" s="51" t="s">
        <v>180</v>
      </c>
      <c r="D64" s="52" t="s">
        <v>181</v>
      </c>
      <c r="E64" s="48" t="s">
        <v>138</v>
      </c>
      <c r="F64" s="49"/>
      <c r="G64" s="60"/>
      <c r="H64" s="60">
        <f>13311.5+774.88+1449.14</f>
        <v>15535.519999999999</v>
      </c>
      <c r="I64" s="632">
        <v>43251</v>
      </c>
      <c r="J64" s="54">
        <v>1</v>
      </c>
      <c r="K64" s="54"/>
      <c r="L64" s="59"/>
      <c r="M64" s="635"/>
      <c r="N64" s="631">
        <f t="shared" si="3"/>
        <v>15535.519999999999</v>
      </c>
      <c r="O64" s="45" t="s">
        <v>46</v>
      </c>
    </row>
    <row r="65" spans="1:15" ht="102" x14ac:dyDescent="0.25">
      <c r="A65" s="44">
        <f t="shared" ca="1" si="4"/>
        <v>56</v>
      </c>
      <c r="B65" s="58" t="s">
        <v>103</v>
      </c>
      <c r="C65" s="62" t="s">
        <v>182</v>
      </c>
      <c r="D65" s="52" t="s">
        <v>183</v>
      </c>
      <c r="E65" s="48" t="s">
        <v>138</v>
      </c>
      <c r="F65" s="49"/>
      <c r="G65" s="60"/>
      <c r="H65" s="60">
        <v>4088</v>
      </c>
      <c r="I65" s="632">
        <v>43190</v>
      </c>
      <c r="J65" s="54">
        <v>1</v>
      </c>
      <c r="K65" s="54"/>
      <c r="L65" s="59"/>
      <c r="M65" s="635"/>
      <c r="N65" s="631">
        <f t="shared" si="3"/>
        <v>4088</v>
      </c>
      <c r="O65" s="45" t="s">
        <v>46</v>
      </c>
    </row>
    <row r="66" spans="1:15" ht="102" x14ac:dyDescent="0.25">
      <c r="A66" s="44">
        <f t="shared" ca="1" si="4"/>
        <v>57</v>
      </c>
      <c r="B66" s="58" t="s">
        <v>103</v>
      </c>
      <c r="C66" s="51" t="s">
        <v>184</v>
      </c>
      <c r="D66" s="52" t="s">
        <v>185</v>
      </c>
      <c r="E66" s="48" t="s">
        <v>138</v>
      </c>
      <c r="F66" s="49"/>
      <c r="G66" s="60"/>
      <c r="H66" s="59">
        <v>3555.83</v>
      </c>
      <c r="I66" s="632">
        <v>43115</v>
      </c>
      <c r="J66" s="54">
        <v>1</v>
      </c>
      <c r="K66" s="54">
        <v>1</v>
      </c>
      <c r="L66" s="59">
        <v>3555.83</v>
      </c>
      <c r="M66" s="635"/>
      <c r="N66" s="631"/>
      <c r="O66" s="45" t="s">
        <v>46</v>
      </c>
    </row>
    <row r="67" spans="1:15" ht="102" x14ac:dyDescent="0.25">
      <c r="A67" s="44">
        <f t="shared" ca="1" si="4"/>
        <v>58</v>
      </c>
      <c r="B67" s="58" t="s">
        <v>103</v>
      </c>
      <c r="C67" s="51" t="s">
        <v>184</v>
      </c>
      <c r="D67" s="52" t="s">
        <v>186</v>
      </c>
      <c r="E67" s="48" t="s">
        <v>138</v>
      </c>
      <c r="F67" s="49"/>
      <c r="G67" s="60"/>
      <c r="H67" s="59">
        <v>3445</v>
      </c>
      <c r="I67" s="632">
        <v>43146</v>
      </c>
      <c r="J67" s="54">
        <v>1</v>
      </c>
      <c r="K67" s="54">
        <v>1</v>
      </c>
      <c r="L67" s="59">
        <v>3445</v>
      </c>
      <c r="M67" s="635"/>
      <c r="N67" s="631"/>
      <c r="O67" s="45" t="s">
        <v>46</v>
      </c>
    </row>
    <row r="68" spans="1:15" ht="89.25" x14ac:dyDescent="0.25">
      <c r="A68" s="44">
        <f t="shared" ca="1" si="4"/>
        <v>59</v>
      </c>
      <c r="B68" s="58" t="s">
        <v>103</v>
      </c>
      <c r="C68" s="61" t="s">
        <v>166</v>
      </c>
      <c r="D68" s="52" t="s">
        <v>187</v>
      </c>
      <c r="E68" s="48" t="s">
        <v>138</v>
      </c>
      <c r="F68" s="49"/>
      <c r="G68" s="60"/>
      <c r="H68" s="60">
        <v>4133.6099999999997</v>
      </c>
      <c r="I68" s="632">
        <v>43152</v>
      </c>
      <c r="J68" s="54">
        <v>1</v>
      </c>
      <c r="K68" s="54">
        <v>1</v>
      </c>
      <c r="L68" s="59">
        <v>4133.6099999999997</v>
      </c>
      <c r="M68" s="630"/>
      <c r="N68" s="631">
        <f>H68-L68-M68</f>
        <v>0</v>
      </c>
      <c r="O68" s="45" t="s">
        <v>46</v>
      </c>
    </row>
    <row r="69" spans="1:15" x14ac:dyDescent="0.25">
      <c r="A69" s="63"/>
      <c r="B69" s="63"/>
      <c r="C69" s="64"/>
      <c r="D69" s="65"/>
      <c r="E69" s="66" t="s">
        <v>188</v>
      </c>
      <c r="F69" s="67">
        <f>SUM(F6:F41)</f>
        <v>12000000</v>
      </c>
      <c r="G69" s="67">
        <f>SUM(G6:G41)</f>
        <v>12000000</v>
      </c>
      <c r="H69" s="67">
        <f>SUM(H6:H68)</f>
        <v>12000000</v>
      </c>
      <c r="I69" s="636"/>
      <c r="J69" s="637"/>
      <c r="K69" s="637"/>
      <c r="L69" s="638">
        <f>SUM(L6:L68)</f>
        <v>180474.83</v>
      </c>
      <c r="M69" s="638">
        <f>SUM(M6:M68)</f>
        <v>132786.62</v>
      </c>
      <c r="N69" s="638">
        <f>SUM(N6:N68)</f>
        <v>11686738.549999999</v>
      </c>
      <c r="O69" s="45"/>
    </row>
  </sheetData>
  <mergeCells count="3">
    <mergeCell ref="C1:D1"/>
    <mergeCell ref="C2:D2"/>
    <mergeCell ref="C3:D3"/>
  </mergeCells>
  <pageMargins left="0.7" right="0.7" top="0.75" bottom="0.75" header="0.3" footer="0.3"/>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heetViews>
  <sheetFormatPr defaultRowHeight="15" x14ac:dyDescent="0.25"/>
  <cols>
    <col min="1" max="1" width="9.140625" style="306"/>
    <col min="2" max="2" width="11.85546875" style="306" customWidth="1"/>
    <col min="3" max="3" width="12.42578125" style="306" customWidth="1"/>
    <col min="4" max="4" width="23.140625" style="306" customWidth="1"/>
    <col min="5" max="5" width="13.28515625" style="306" customWidth="1"/>
    <col min="6" max="6" width="15.7109375" style="306" customWidth="1"/>
    <col min="7" max="7" width="15.28515625" style="306" customWidth="1"/>
    <col min="8" max="8" width="15" style="306" customWidth="1"/>
    <col min="9" max="9" width="14.7109375" style="306" customWidth="1"/>
    <col min="10" max="10" width="15.7109375" style="306" customWidth="1"/>
    <col min="11" max="11" width="16.85546875" style="306" customWidth="1"/>
    <col min="12" max="13" width="15.7109375" style="306" customWidth="1"/>
    <col min="14" max="16384" width="9.140625" style="306"/>
  </cols>
  <sheetData>
    <row r="1" spans="1:14" ht="15.75" x14ac:dyDescent="0.25">
      <c r="B1" s="299" t="s">
        <v>24</v>
      </c>
      <c r="C1" s="699" t="s">
        <v>1344</v>
      </c>
      <c r="D1" s="700"/>
      <c r="E1" s="301"/>
      <c r="I1" s="360"/>
    </row>
    <row r="2" spans="1:14" ht="15.75" x14ac:dyDescent="0.25">
      <c r="B2" s="299" t="s">
        <v>26</v>
      </c>
      <c r="C2" s="701">
        <f ca="1">TODAY()</f>
        <v>43194</v>
      </c>
      <c r="D2" s="702"/>
      <c r="E2" s="302"/>
      <c r="G2" s="360"/>
      <c r="H2" s="544"/>
      <c r="I2" s="360"/>
      <c r="J2" s="360"/>
      <c r="M2" s="146">
        <f ca="1">TODAY()</f>
        <v>43194</v>
      </c>
    </row>
    <row r="3" spans="1:14" ht="31.5" x14ac:dyDescent="0.25">
      <c r="B3" s="299" t="s">
        <v>27</v>
      </c>
      <c r="C3" s="699" t="s">
        <v>1345</v>
      </c>
      <c r="D3" s="700"/>
      <c r="E3" s="301"/>
    </row>
    <row r="4" spans="1:14" ht="15.75" x14ac:dyDescent="0.25">
      <c r="B4" s="304"/>
      <c r="C4" s="305"/>
    </row>
    <row r="5" spans="1:14" ht="28.5" customHeight="1" x14ac:dyDescent="0.25">
      <c r="A5" s="705" t="s">
        <v>29</v>
      </c>
      <c r="B5" s="730" t="s">
        <v>30</v>
      </c>
      <c r="C5" s="730" t="s">
        <v>31</v>
      </c>
      <c r="D5" s="730" t="s">
        <v>32</v>
      </c>
      <c r="E5" s="730" t="s">
        <v>33</v>
      </c>
      <c r="F5" s="730" t="s">
        <v>1</v>
      </c>
      <c r="G5" s="730" t="s">
        <v>2</v>
      </c>
      <c r="H5" s="705" t="s">
        <v>36</v>
      </c>
      <c r="I5" s="794" t="s">
        <v>37</v>
      </c>
      <c r="J5" s="730" t="s">
        <v>38</v>
      </c>
      <c r="K5" s="705" t="s">
        <v>3</v>
      </c>
      <c r="L5" s="705" t="s">
        <v>5</v>
      </c>
      <c r="M5" s="705" t="s">
        <v>7</v>
      </c>
      <c r="N5" s="705" t="s">
        <v>40</v>
      </c>
    </row>
    <row r="6" spans="1:14" ht="28.5" customHeight="1" x14ac:dyDescent="0.25">
      <c r="A6" s="706"/>
      <c r="B6" s="730"/>
      <c r="C6" s="730"/>
      <c r="D6" s="730"/>
      <c r="E6" s="730"/>
      <c r="F6" s="730"/>
      <c r="G6" s="730"/>
      <c r="H6" s="706"/>
      <c r="I6" s="795"/>
      <c r="J6" s="730"/>
      <c r="K6" s="706"/>
      <c r="L6" s="706"/>
      <c r="M6" s="706"/>
      <c r="N6" s="706"/>
    </row>
    <row r="7" spans="1:14" ht="28.5" customHeight="1" x14ac:dyDescent="0.25">
      <c r="A7" s="707"/>
      <c r="B7" s="730"/>
      <c r="C7" s="730"/>
      <c r="D7" s="730"/>
      <c r="E7" s="730"/>
      <c r="F7" s="730"/>
      <c r="G7" s="730"/>
      <c r="H7" s="707"/>
      <c r="I7" s="796"/>
      <c r="J7" s="730"/>
      <c r="K7" s="707"/>
      <c r="L7" s="707"/>
      <c r="M7" s="707"/>
      <c r="N7" s="707"/>
    </row>
    <row r="8" spans="1:14" ht="150" x14ac:dyDescent="0.25">
      <c r="A8" s="366">
        <v>1</v>
      </c>
      <c r="B8" s="366">
        <v>644</v>
      </c>
      <c r="C8" s="367" t="s">
        <v>1346</v>
      </c>
      <c r="D8" s="367" t="s">
        <v>1347</v>
      </c>
      <c r="E8" s="366" t="s">
        <v>138</v>
      </c>
      <c r="F8" s="532">
        <v>1483131</v>
      </c>
      <c r="G8" s="482">
        <f>F8</f>
        <v>1483131</v>
      </c>
      <c r="H8" s="369">
        <v>43434</v>
      </c>
      <c r="I8" s="487">
        <v>0.25</v>
      </c>
      <c r="J8" s="487">
        <v>0</v>
      </c>
      <c r="K8" s="488">
        <v>89596.15</v>
      </c>
      <c r="L8" s="488">
        <v>0</v>
      </c>
      <c r="M8" s="482">
        <f>G8-K8-L8</f>
        <v>1393534.85</v>
      </c>
      <c r="N8" s="366"/>
    </row>
    <row r="9" spans="1:14" ht="90" x14ac:dyDescent="0.25">
      <c r="A9" s="366">
        <v>2</v>
      </c>
      <c r="B9" s="366">
        <v>644</v>
      </c>
      <c r="C9" s="128" t="s">
        <v>1348</v>
      </c>
      <c r="D9" s="128" t="s">
        <v>1349</v>
      </c>
      <c r="E9" s="366" t="s">
        <v>138</v>
      </c>
      <c r="F9" s="533">
        <v>115345</v>
      </c>
      <c r="G9" s="482">
        <f t="shared" ref="G9:G30" si="0">F9</f>
        <v>115345</v>
      </c>
      <c r="H9" s="369">
        <v>43434</v>
      </c>
      <c r="I9" s="487">
        <v>1</v>
      </c>
      <c r="J9" s="487">
        <v>0</v>
      </c>
      <c r="K9" s="484">
        <v>8000</v>
      </c>
      <c r="L9" s="484">
        <v>0</v>
      </c>
      <c r="M9" s="482">
        <f t="shared" ref="M9:M32" si="1">G9-K9-L9</f>
        <v>107345</v>
      </c>
      <c r="N9" s="128" t="s">
        <v>1350</v>
      </c>
    </row>
    <row r="10" spans="1:14" ht="75" x14ac:dyDescent="0.25">
      <c r="A10" s="366">
        <v>3</v>
      </c>
      <c r="B10" s="366">
        <v>644</v>
      </c>
      <c r="C10" s="128" t="s">
        <v>1351</v>
      </c>
      <c r="D10" s="128" t="s">
        <v>1352</v>
      </c>
      <c r="E10" s="366" t="s">
        <v>138</v>
      </c>
      <c r="F10" s="533">
        <v>122013</v>
      </c>
      <c r="G10" s="482">
        <f t="shared" si="0"/>
        <v>122013</v>
      </c>
      <c r="H10" s="369">
        <v>43465</v>
      </c>
      <c r="I10" s="487">
        <v>0.95</v>
      </c>
      <c r="J10" s="487">
        <v>0</v>
      </c>
      <c r="K10" s="484">
        <v>12799</v>
      </c>
      <c r="L10" s="484">
        <v>0</v>
      </c>
      <c r="M10" s="482">
        <f t="shared" si="1"/>
        <v>109214</v>
      </c>
      <c r="N10" s="366"/>
    </row>
    <row r="11" spans="1:14" ht="90" x14ac:dyDescent="0.25">
      <c r="A11" s="366">
        <v>4</v>
      </c>
      <c r="B11" s="366">
        <v>644</v>
      </c>
      <c r="C11" s="128" t="s">
        <v>1353</v>
      </c>
      <c r="D11" s="128" t="s">
        <v>1354</v>
      </c>
      <c r="E11" s="366" t="s">
        <v>138</v>
      </c>
      <c r="F11" s="533">
        <v>1195113</v>
      </c>
      <c r="G11" s="482">
        <f t="shared" si="0"/>
        <v>1195113</v>
      </c>
      <c r="H11" s="369">
        <v>43465</v>
      </c>
      <c r="I11" s="487">
        <v>0.5</v>
      </c>
      <c r="J11" s="487">
        <v>0</v>
      </c>
      <c r="K11" s="484">
        <v>55333.7</v>
      </c>
      <c r="L11" s="484">
        <v>0</v>
      </c>
      <c r="M11" s="482">
        <f t="shared" si="1"/>
        <v>1139779.3</v>
      </c>
      <c r="N11" s="128"/>
    </row>
    <row r="12" spans="1:14" ht="405" x14ac:dyDescent="0.25">
      <c r="A12" s="366">
        <v>5</v>
      </c>
      <c r="B12" s="366">
        <v>644</v>
      </c>
      <c r="C12" s="128" t="s">
        <v>1355</v>
      </c>
      <c r="D12" s="128" t="s">
        <v>1356</v>
      </c>
      <c r="E12" s="366" t="s">
        <v>138</v>
      </c>
      <c r="F12" s="533">
        <v>402689</v>
      </c>
      <c r="G12" s="482">
        <f t="shared" si="0"/>
        <v>402689</v>
      </c>
      <c r="H12" s="369">
        <v>43496</v>
      </c>
      <c r="I12" s="487">
        <v>0.2</v>
      </c>
      <c r="J12" s="487">
        <v>0.1</v>
      </c>
      <c r="K12" s="484">
        <v>13206.94</v>
      </c>
      <c r="L12" s="484">
        <v>9066.94</v>
      </c>
      <c r="M12" s="482">
        <f t="shared" si="1"/>
        <v>380415.12</v>
      </c>
      <c r="N12" s="367" t="s">
        <v>1357</v>
      </c>
    </row>
    <row r="13" spans="1:14" ht="90" x14ac:dyDescent="0.25">
      <c r="A13" s="366">
        <v>6</v>
      </c>
      <c r="B13" s="366">
        <v>644</v>
      </c>
      <c r="C13" s="128" t="s">
        <v>1358</v>
      </c>
      <c r="D13" s="128" t="s">
        <v>1354</v>
      </c>
      <c r="E13" s="366" t="s">
        <v>138</v>
      </c>
      <c r="F13" s="533">
        <v>2136636</v>
      </c>
      <c r="G13" s="482">
        <f t="shared" si="0"/>
        <v>2136636</v>
      </c>
      <c r="H13" s="369">
        <v>43496</v>
      </c>
      <c r="I13" s="487">
        <v>0.2</v>
      </c>
      <c r="J13" s="487">
        <v>0</v>
      </c>
      <c r="K13" s="484">
        <v>113456</v>
      </c>
      <c r="L13" s="484">
        <v>0</v>
      </c>
      <c r="M13" s="482">
        <f t="shared" si="1"/>
        <v>2023180</v>
      </c>
      <c r="N13" s="366"/>
    </row>
    <row r="14" spans="1:14" ht="75" x14ac:dyDescent="0.25">
      <c r="A14" s="366">
        <v>7</v>
      </c>
      <c r="B14" s="366">
        <v>644</v>
      </c>
      <c r="C14" s="128" t="s">
        <v>1359</v>
      </c>
      <c r="D14" s="128" t="s">
        <v>1360</v>
      </c>
      <c r="E14" s="366" t="s">
        <v>138</v>
      </c>
      <c r="F14" s="533">
        <v>76533</v>
      </c>
      <c r="G14" s="482">
        <f t="shared" si="0"/>
        <v>76533</v>
      </c>
      <c r="H14" s="369">
        <v>43524</v>
      </c>
      <c r="I14" s="487">
        <v>0.5</v>
      </c>
      <c r="J14" s="487">
        <v>0</v>
      </c>
      <c r="K14" s="484">
        <v>0</v>
      </c>
      <c r="L14" s="484">
        <v>0</v>
      </c>
      <c r="M14" s="482">
        <f t="shared" si="1"/>
        <v>76533</v>
      </c>
      <c r="N14" s="367" t="s">
        <v>1361</v>
      </c>
    </row>
    <row r="15" spans="1:14" ht="75" x14ac:dyDescent="0.25">
      <c r="A15" s="366">
        <v>8</v>
      </c>
      <c r="B15" s="366">
        <v>644</v>
      </c>
      <c r="C15" s="128" t="s">
        <v>1362</v>
      </c>
      <c r="D15" s="128" t="s">
        <v>1363</v>
      </c>
      <c r="E15" s="366" t="s">
        <v>138</v>
      </c>
      <c r="F15" s="533">
        <v>358851</v>
      </c>
      <c r="G15" s="482">
        <f t="shared" si="0"/>
        <v>358851</v>
      </c>
      <c r="H15" s="369">
        <v>43524</v>
      </c>
      <c r="I15" s="487">
        <v>0.5</v>
      </c>
      <c r="J15" s="487">
        <v>0</v>
      </c>
      <c r="K15" s="484">
        <v>50979.7</v>
      </c>
      <c r="L15" s="484">
        <v>0</v>
      </c>
      <c r="M15" s="482">
        <f t="shared" si="1"/>
        <v>307871.3</v>
      </c>
      <c r="N15" s="366"/>
    </row>
    <row r="16" spans="1:14" ht="75" x14ac:dyDescent="0.25">
      <c r="A16" s="366">
        <v>9</v>
      </c>
      <c r="B16" s="366">
        <v>644</v>
      </c>
      <c r="C16" s="128" t="s">
        <v>1364</v>
      </c>
      <c r="D16" s="128" t="s">
        <v>1365</v>
      </c>
      <c r="E16" s="366" t="s">
        <v>138</v>
      </c>
      <c r="F16" s="533">
        <v>157046</v>
      </c>
      <c r="G16" s="482">
        <f t="shared" si="0"/>
        <v>157046</v>
      </c>
      <c r="H16" s="369">
        <v>43524</v>
      </c>
      <c r="I16" s="487">
        <v>0.1</v>
      </c>
      <c r="J16" s="487">
        <v>0</v>
      </c>
      <c r="K16" s="484">
        <v>0</v>
      </c>
      <c r="L16" s="484">
        <v>0</v>
      </c>
      <c r="M16" s="482">
        <f t="shared" si="1"/>
        <v>157046</v>
      </c>
      <c r="N16" s="128"/>
    </row>
    <row r="17" spans="1:14" ht="120" x14ac:dyDescent="0.25">
      <c r="A17" s="366">
        <v>10</v>
      </c>
      <c r="B17" s="366">
        <v>644</v>
      </c>
      <c r="C17" s="128" t="s">
        <v>1366</v>
      </c>
      <c r="D17" s="128" t="s">
        <v>1367</v>
      </c>
      <c r="E17" s="366" t="s">
        <v>138</v>
      </c>
      <c r="F17" s="555">
        <v>409186</v>
      </c>
      <c r="G17" s="482">
        <f t="shared" si="0"/>
        <v>409186</v>
      </c>
      <c r="H17" s="369">
        <v>43799</v>
      </c>
      <c r="I17" s="487">
        <v>0</v>
      </c>
      <c r="J17" s="487">
        <v>0</v>
      </c>
      <c r="K17" s="484">
        <v>0</v>
      </c>
      <c r="L17" s="484">
        <v>0</v>
      </c>
      <c r="M17" s="482">
        <f t="shared" si="1"/>
        <v>409186</v>
      </c>
      <c r="N17" s="128"/>
    </row>
    <row r="18" spans="1:14" ht="105" x14ac:dyDescent="0.25">
      <c r="A18" s="366">
        <v>11</v>
      </c>
      <c r="B18" s="556">
        <v>644</v>
      </c>
      <c r="C18" s="376" t="s">
        <v>1368</v>
      </c>
      <c r="D18" s="128" t="s">
        <v>1369</v>
      </c>
      <c r="E18" s="366" t="s">
        <v>138</v>
      </c>
      <c r="F18" s="555">
        <v>577436</v>
      </c>
      <c r="G18" s="482">
        <f t="shared" si="0"/>
        <v>577436</v>
      </c>
      <c r="H18" s="369">
        <v>43799</v>
      </c>
      <c r="I18" s="487">
        <v>0</v>
      </c>
      <c r="J18" s="487">
        <v>0</v>
      </c>
      <c r="K18" s="484">
        <v>0</v>
      </c>
      <c r="L18" s="484">
        <v>0</v>
      </c>
      <c r="M18" s="482">
        <f t="shared" si="1"/>
        <v>577436</v>
      </c>
      <c r="N18" s="128"/>
    </row>
    <row r="19" spans="1:14" ht="90" x14ac:dyDescent="0.25">
      <c r="A19" s="366">
        <v>12</v>
      </c>
      <c r="B19" s="556">
        <v>644</v>
      </c>
      <c r="C19" s="128" t="s">
        <v>1370</v>
      </c>
      <c r="D19" s="128" t="s">
        <v>1371</v>
      </c>
      <c r="E19" s="366" t="s">
        <v>138</v>
      </c>
      <c r="F19" s="533">
        <v>185641</v>
      </c>
      <c r="G19" s="482">
        <f t="shared" si="0"/>
        <v>185641</v>
      </c>
      <c r="H19" s="369">
        <v>43799</v>
      </c>
      <c r="I19" s="487">
        <v>0</v>
      </c>
      <c r="J19" s="487">
        <v>0</v>
      </c>
      <c r="K19" s="484">
        <v>0</v>
      </c>
      <c r="L19" s="484">
        <v>0</v>
      </c>
      <c r="M19" s="482">
        <f t="shared" si="1"/>
        <v>185641</v>
      </c>
      <c r="N19" s="128"/>
    </row>
    <row r="20" spans="1:14" ht="120" x14ac:dyDescent="0.25">
      <c r="A20" s="366">
        <v>13</v>
      </c>
      <c r="B20" s="556">
        <v>644</v>
      </c>
      <c r="C20" s="128" t="s">
        <v>1372</v>
      </c>
      <c r="D20" s="128" t="s">
        <v>1373</v>
      </c>
      <c r="E20" s="366" t="s">
        <v>138</v>
      </c>
      <c r="F20" s="555">
        <v>62950</v>
      </c>
      <c r="G20" s="482">
        <f t="shared" si="0"/>
        <v>62950</v>
      </c>
      <c r="H20" s="369">
        <v>43799</v>
      </c>
      <c r="I20" s="487">
        <v>0</v>
      </c>
      <c r="J20" s="487">
        <v>0</v>
      </c>
      <c r="K20" s="484">
        <v>0</v>
      </c>
      <c r="L20" s="484">
        <v>0</v>
      </c>
      <c r="M20" s="482">
        <f t="shared" si="1"/>
        <v>62950</v>
      </c>
      <c r="N20" s="128" t="s">
        <v>1361</v>
      </c>
    </row>
    <row r="21" spans="1:14" ht="105" x14ac:dyDescent="0.25">
      <c r="A21" s="366">
        <v>14</v>
      </c>
      <c r="B21" s="556">
        <v>644</v>
      </c>
      <c r="C21" s="376" t="s">
        <v>1374</v>
      </c>
      <c r="D21" s="128" t="s">
        <v>1375</v>
      </c>
      <c r="E21" s="381" t="s">
        <v>138</v>
      </c>
      <c r="F21" s="557">
        <v>307732</v>
      </c>
      <c r="G21" s="482">
        <f t="shared" si="0"/>
        <v>307732</v>
      </c>
      <c r="H21" s="369">
        <v>43830</v>
      </c>
      <c r="I21" s="487">
        <v>0</v>
      </c>
      <c r="J21" s="487">
        <v>0</v>
      </c>
      <c r="K21" s="484">
        <v>0</v>
      </c>
      <c r="L21" s="484">
        <v>0</v>
      </c>
      <c r="M21" s="482">
        <f t="shared" si="1"/>
        <v>307732</v>
      </c>
      <c r="N21" s="558"/>
    </row>
    <row r="22" spans="1:14" ht="105" x14ac:dyDescent="0.25">
      <c r="A22" s="366">
        <v>15</v>
      </c>
      <c r="B22" s="556">
        <v>644</v>
      </c>
      <c r="C22" s="376" t="s">
        <v>1376</v>
      </c>
      <c r="D22" s="128" t="s">
        <v>1377</v>
      </c>
      <c r="E22" s="381" t="s">
        <v>138</v>
      </c>
      <c r="F22" s="557">
        <v>583718</v>
      </c>
      <c r="G22" s="482">
        <f t="shared" si="0"/>
        <v>583718</v>
      </c>
      <c r="H22" s="369">
        <v>43830</v>
      </c>
      <c r="I22" s="487">
        <v>0</v>
      </c>
      <c r="J22" s="487">
        <v>0</v>
      </c>
      <c r="K22" s="484">
        <v>0</v>
      </c>
      <c r="L22" s="484">
        <v>0</v>
      </c>
      <c r="M22" s="482">
        <f t="shared" si="1"/>
        <v>583718</v>
      </c>
      <c r="N22" s="558"/>
    </row>
    <row r="23" spans="1:14" ht="90" x14ac:dyDescent="0.25">
      <c r="A23" s="366">
        <v>16</v>
      </c>
      <c r="B23" s="556">
        <v>644</v>
      </c>
      <c r="C23" s="376" t="s">
        <v>1378</v>
      </c>
      <c r="D23" s="128" t="s">
        <v>1379</v>
      </c>
      <c r="E23" s="381" t="s">
        <v>138</v>
      </c>
      <c r="F23" s="557">
        <v>98474</v>
      </c>
      <c r="G23" s="482">
        <f t="shared" si="0"/>
        <v>98474</v>
      </c>
      <c r="H23" s="369">
        <v>43830</v>
      </c>
      <c r="I23" s="487">
        <v>0</v>
      </c>
      <c r="J23" s="487">
        <v>0</v>
      </c>
      <c r="K23" s="484">
        <v>0</v>
      </c>
      <c r="L23" s="484">
        <v>0</v>
      </c>
      <c r="M23" s="482">
        <f t="shared" si="1"/>
        <v>98474</v>
      </c>
      <c r="N23" s="558"/>
    </row>
    <row r="24" spans="1:14" ht="90" x14ac:dyDescent="0.25">
      <c r="A24" s="366">
        <v>17</v>
      </c>
      <c r="B24" s="556">
        <v>644</v>
      </c>
      <c r="C24" s="376" t="s">
        <v>1380</v>
      </c>
      <c r="D24" s="128" t="s">
        <v>1381</v>
      </c>
      <c r="E24" s="381" t="s">
        <v>138</v>
      </c>
      <c r="F24" s="557">
        <v>160020</v>
      </c>
      <c r="G24" s="482">
        <f t="shared" si="0"/>
        <v>160020</v>
      </c>
      <c r="H24" s="369">
        <v>43830</v>
      </c>
      <c r="I24" s="487">
        <v>0.1</v>
      </c>
      <c r="J24" s="487">
        <v>0</v>
      </c>
      <c r="K24" s="484">
        <v>11500</v>
      </c>
      <c r="L24" s="484">
        <v>0</v>
      </c>
      <c r="M24" s="482">
        <f t="shared" si="1"/>
        <v>148520</v>
      </c>
      <c r="N24" s="558" t="s">
        <v>1361</v>
      </c>
    </row>
    <row r="25" spans="1:14" ht="105" x14ac:dyDescent="0.25">
      <c r="A25" s="366">
        <v>18</v>
      </c>
      <c r="B25" s="556">
        <v>644</v>
      </c>
      <c r="C25" s="376" t="s">
        <v>1382</v>
      </c>
      <c r="D25" s="128" t="s">
        <v>1383</v>
      </c>
      <c r="E25" s="381" t="s">
        <v>138</v>
      </c>
      <c r="F25" s="557">
        <v>148313</v>
      </c>
      <c r="G25" s="482">
        <f t="shared" si="0"/>
        <v>148313</v>
      </c>
      <c r="H25" s="369">
        <v>43861</v>
      </c>
      <c r="I25" s="487">
        <v>0</v>
      </c>
      <c r="J25" s="487">
        <v>0</v>
      </c>
      <c r="K25" s="484">
        <v>0</v>
      </c>
      <c r="L25" s="484">
        <v>0</v>
      </c>
      <c r="M25" s="482">
        <f t="shared" si="1"/>
        <v>148313</v>
      </c>
      <c r="N25" s="558"/>
    </row>
    <row r="26" spans="1:14" ht="75" x14ac:dyDescent="0.25">
      <c r="A26" s="366">
        <v>19</v>
      </c>
      <c r="B26" s="556">
        <v>644</v>
      </c>
      <c r="C26" s="376" t="s">
        <v>1384</v>
      </c>
      <c r="D26" s="128" t="s">
        <v>1385</v>
      </c>
      <c r="E26" s="381" t="s">
        <v>138</v>
      </c>
      <c r="F26" s="557">
        <v>1496373</v>
      </c>
      <c r="G26" s="482">
        <f t="shared" si="0"/>
        <v>1496373</v>
      </c>
      <c r="H26" s="369">
        <v>43861</v>
      </c>
      <c r="I26" s="487">
        <v>0</v>
      </c>
      <c r="J26" s="487">
        <v>0</v>
      </c>
      <c r="K26" s="484">
        <v>0</v>
      </c>
      <c r="L26" s="484">
        <v>0</v>
      </c>
      <c r="M26" s="482">
        <f t="shared" si="1"/>
        <v>1496373</v>
      </c>
      <c r="N26" s="558"/>
    </row>
    <row r="27" spans="1:14" ht="75" x14ac:dyDescent="0.25">
      <c r="A27" s="366">
        <v>20</v>
      </c>
      <c r="B27" s="556">
        <v>644</v>
      </c>
      <c r="C27" s="376" t="s">
        <v>1386</v>
      </c>
      <c r="D27" s="128" t="s">
        <v>1387</v>
      </c>
      <c r="E27" s="381" t="s">
        <v>138</v>
      </c>
      <c r="F27" s="557">
        <v>243329</v>
      </c>
      <c r="G27" s="482">
        <f t="shared" si="0"/>
        <v>243329</v>
      </c>
      <c r="H27" s="369">
        <v>43861</v>
      </c>
      <c r="I27" s="487">
        <v>1</v>
      </c>
      <c r="J27" s="487">
        <v>0</v>
      </c>
      <c r="K27" s="484">
        <v>0</v>
      </c>
      <c r="L27" s="484">
        <v>0</v>
      </c>
      <c r="M27" s="482">
        <f t="shared" si="1"/>
        <v>243329</v>
      </c>
      <c r="N27" s="558" t="s">
        <v>1361</v>
      </c>
    </row>
    <row r="28" spans="1:14" ht="75" x14ac:dyDescent="0.25">
      <c r="A28" s="366">
        <v>21</v>
      </c>
      <c r="B28" s="556">
        <v>644</v>
      </c>
      <c r="C28" s="376" t="s">
        <v>1388</v>
      </c>
      <c r="D28" s="128" t="s">
        <v>1389</v>
      </c>
      <c r="E28" s="381" t="s">
        <v>138</v>
      </c>
      <c r="F28" s="557">
        <v>190113</v>
      </c>
      <c r="G28" s="482">
        <f t="shared" si="0"/>
        <v>190113</v>
      </c>
      <c r="H28" s="559">
        <v>43890</v>
      </c>
      <c r="I28" s="487">
        <v>0</v>
      </c>
      <c r="J28" s="487">
        <v>0</v>
      </c>
      <c r="K28" s="484">
        <v>0</v>
      </c>
      <c r="L28" s="484">
        <v>0</v>
      </c>
      <c r="M28" s="482">
        <f t="shared" si="1"/>
        <v>190113</v>
      </c>
      <c r="N28" s="558"/>
    </row>
    <row r="29" spans="1:14" ht="75" x14ac:dyDescent="0.25">
      <c r="A29" s="366">
        <v>22</v>
      </c>
      <c r="B29" s="556">
        <v>644</v>
      </c>
      <c r="C29" s="376" t="s">
        <v>1390</v>
      </c>
      <c r="D29" s="128" t="s">
        <v>1385</v>
      </c>
      <c r="E29" s="381" t="s">
        <v>138</v>
      </c>
      <c r="F29" s="557">
        <v>1105403</v>
      </c>
      <c r="G29" s="482">
        <f t="shared" si="0"/>
        <v>1105403</v>
      </c>
      <c r="H29" s="559">
        <v>43890</v>
      </c>
      <c r="I29" s="487">
        <v>0</v>
      </c>
      <c r="J29" s="487">
        <v>0</v>
      </c>
      <c r="K29" s="484">
        <v>0</v>
      </c>
      <c r="L29" s="484">
        <v>0</v>
      </c>
      <c r="M29" s="482">
        <f t="shared" si="1"/>
        <v>1105403</v>
      </c>
      <c r="N29" s="558"/>
    </row>
    <row r="30" spans="1:14" ht="75" x14ac:dyDescent="0.25">
      <c r="A30" s="366">
        <v>23</v>
      </c>
      <c r="B30" s="556">
        <v>644</v>
      </c>
      <c r="C30" s="376" t="s">
        <v>1391</v>
      </c>
      <c r="D30" s="128" t="s">
        <v>1392</v>
      </c>
      <c r="E30" s="381" t="s">
        <v>138</v>
      </c>
      <c r="F30" s="555">
        <v>483955</v>
      </c>
      <c r="G30" s="482">
        <f t="shared" si="0"/>
        <v>483955</v>
      </c>
      <c r="H30" s="559">
        <v>43890</v>
      </c>
      <c r="I30" s="487">
        <v>0</v>
      </c>
      <c r="J30" s="487">
        <v>0</v>
      </c>
      <c r="K30" s="484">
        <v>0</v>
      </c>
      <c r="L30" s="484">
        <v>0</v>
      </c>
      <c r="M30" s="482">
        <f t="shared" si="1"/>
        <v>483955</v>
      </c>
      <c r="N30" s="558"/>
    </row>
    <row r="31" spans="1:14" ht="15.75" thickBot="1" x14ac:dyDescent="0.3">
      <c r="A31" s="546"/>
      <c r="B31" s="560"/>
      <c r="C31" s="534"/>
      <c r="D31" s="360"/>
      <c r="E31" s="561"/>
      <c r="F31" s="562"/>
      <c r="G31" s="360"/>
      <c r="H31" s="552"/>
      <c r="I31" s="535"/>
      <c r="J31" s="535"/>
      <c r="K31" s="360"/>
      <c r="L31" s="360"/>
      <c r="M31" s="536"/>
      <c r="N31" s="552"/>
    </row>
    <row r="32" spans="1:14" ht="16.5" thickBot="1" x14ac:dyDescent="0.3">
      <c r="A32" s="360"/>
      <c r="B32" s="546"/>
      <c r="C32" s="360"/>
      <c r="D32" s="360"/>
      <c r="E32" s="563" t="s">
        <v>188</v>
      </c>
      <c r="F32" s="550">
        <f>SUM(F8:F30)</f>
        <v>12100000</v>
      </c>
      <c r="G32" s="551">
        <f>SUM(G8:G30)</f>
        <v>12100000</v>
      </c>
      <c r="H32" s="564"/>
      <c r="I32" s="360"/>
      <c r="J32" s="360"/>
      <c r="K32" s="550">
        <f>SUM(K8:K30)</f>
        <v>354871.49</v>
      </c>
      <c r="L32" s="551">
        <f>SUM(L8:L30)</f>
        <v>9066.94</v>
      </c>
      <c r="M32" s="529">
        <f t="shared" si="1"/>
        <v>11736061.57</v>
      </c>
      <c r="N32" s="564"/>
    </row>
  </sheetData>
  <mergeCells count="17">
    <mergeCell ref="K5:K7"/>
    <mergeCell ref="L5:L7"/>
    <mergeCell ref="M5:M7"/>
    <mergeCell ref="N5:N7"/>
    <mergeCell ref="E5:E7"/>
    <mergeCell ref="F5:F7"/>
    <mergeCell ref="G5:G7"/>
    <mergeCell ref="H5:H7"/>
    <mergeCell ref="I5:I7"/>
    <mergeCell ref="J5:J7"/>
    <mergeCell ref="C1:D1"/>
    <mergeCell ref="C2:D2"/>
    <mergeCell ref="C3:D3"/>
    <mergeCell ref="A5:A7"/>
    <mergeCell ref="B5:B7"/>
    <mergeCell ref="C5:C7"/>
    <mergeCell ref="D5:D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F25" sqref="F25"/>
    </sheetView>
  </sheetViews>
  <sheetFormatPr defaultRowHeight="15" x14ac:dyDescent="0.25"/>
  <cols>
    <col min="4" max="4" width="14" customWidth="1"/>
  </cols>
  <sheetData>
    <row r="1" spans="1:14" ht="31.5" x14ac:dyDescent="0.25">
      <c r="A1" s="68"/>
      <c r="B1" s="69" t="s">
        <v>24</v>
      </c>
      <c r="C1" s="644" t="s">
        <v>25</v>
      </c>
      <c r="D1" s="645"/>
      <c r="E1" s="70"/>
      <c r="F1" s="71"/>
      <c r="G1" s="71"/>
      <c r="H1" s="71"/>
      <c r="I1" s="72"/>
      <c r="J1" s="71"/>
      <c r="K1" s="71"/>
      <c r="L1" s="71"/>
      <c r="M1" s="71"/>
      <c r="N1" s="71"/>
    </row>
    <row r="2" spans="1:14" ht="15.75" x14ac:dyDescent="0.25">
      <c r="A2" s="68"/>
      <c r="B2" s="69" t="s">
        <v>26</v>
      </c>
      <c r="C2" s="646">
        <v>43174</v>
      </c>
      <c r="D2" s="647"/>
      <c r="E2" s="73"/>
      <c r="F2" s="71"/>
      <c r="G2" s="72"/>
      <c r="H2" s="74"/>
      <c r="I2" s="72"/>
      <c r="J2" s="72"/>
      <c r="K2" s="71"/>
      <c r="L2" s="71"/>
      <c r="M2" s="75"/>
      <c r="N2" s="71"/>
    </row>
    <row r="3" spans="1:14" ht="31.5" x14ac:dyDescent="0.25">
      <c r="A3" s="68"/>
      <c r="B3" s="69" t="s">
        <v>27</v>
      </c>
      <c r="C3" s="648" t="s">
        <v>189</v>
      </c>
      <c r="D3" s="649"/>
      <c r="E3" s="76"/>
      <c r="F3" s="71"/>
      <c r="G3" s="71"/>
      <c r="H3" s="71"/>
      <c r="I3" s="71"/>
      <c r="J3" s="71"/>
      <c r="K3" s="71"/>
      <c r="L3" s="71"/>
      <c r="M3" s="71"/>
      <c r="N3" s="71"/>
    </row>
    <row r="4" spans="1:14" ht="15.75" x14ac:dyDescent="0.25">
      <c r="A4" s="68"/>
      <c r="B4" s="77"/>
      <c r="C4" s="78"/>
      <c r="D4" s="79"/>
      <c r="E4" s="79"/>
      <c r="F4" s="71"/>
      <c r="G4" s="71"/>
      <c r="H4" s="71"/>
      <c r="I4" s="71"/>
      <c r="J4" s="71"/>
      <c r="K4" s="71"/>
      <c r="L4" s="71"/>
      <c r="M4" s="71"/>
      <c r="N4" s="71"/>
    </row>
    <row r="5" spans="1:14" x14ac:dyDescent="0.25">
      <c r="A5" s="650" t="s">
        <v>29</v>
      </c>
      <c r="B5" s="653" t="s">
        <v>190</v>
      </c>
      <c r="C5" s="654"/>
      <c r="D5" s="654"/>
      <c r="E5" s="654"/>
      <c r="F5" s="654"/>
      <c r="G5" s="654"/>
      <c r="H5" s="654"/>
      <c r="I5" s="654"/>
      <c r="J5" s="654"/>
      <c r="K5" s="654"/>
      <c r="L5" s="654"/>
      <c r="M5" s="654"/>
      <c r="N5" s="655"/>
    </row>
    <row r="6" spans="1:14" x14ac:dyDescent="0.25">
      <c r="A6" s="651"/>
      <c r="B6" s="656"/>
      <c r="C6" s="657"/>
      <c r="D6" s="657"/>
      <c r="E6" s="657"/>
      <c r="F6" s="657"/>
      <c r="G6" s="657"/>
      <c r="H6" s="657"/>
      <c r="I6" s="657"/>
      <c r="J6" s="657"/>
      <c r="K6" s="657"/>
      <c r="L6" s="657"/>
      <c r="M6" s="657"/>
      <c r="N6" s="658"/>
    </row>
    <row r="7" spans="1:14" x14ac:dyDescent="0.25">
      <c r="A7" s="652"/>
      <c r="B7" s="659"/>
      <c r="C7" s="660"/>
      <c r="D7" s="660"/>
      <c r="E7" s="660"/>
      <c r="F7" s="660"/>
      <c r="G7" s="660"/>
      <c r="H7" s="660"/>
      <c r="I7" s="660"/>
      <c r="J7" s="660"/>
      <c r="K7" s="660"/>
      <c r="L7" s="660"/>
      <c r="M7" s="660"/>
      <c r="N7" s="661"/>
    </row>
    <row r="8" spans="1:14" x14ac:dyDescent="0.25">
      <c r="A8" s="80" t="s">
        <v>191</v>
      </c>
      <c r="B8" s="641" t="s">
        <v>192</v>
      </c>
      <c r="C8" s="642"/>
      <c r="D8" s="642"/>
      <c r="E8" s="642"/>
      <c r="F8" s="642"/>
      <c r="G8" s="642"/>
      <c r="H8" s="642"/>
      <c r="I8" s="642"/>
      <c r="J8" s="642"/>
      <c r="K8" s="642"/>
      <c r="L8" s="642"/>
      <c r="M8" s="642"/>
      <c r="N8" s="643"/>
    </row>
    <row r="9" spans="1:14" x14ac:dyDescent="0.25">
      <c r="A9" s="80" t="s">
        <v>193</v>
      </c>
      <c r="B9" s="641" t="s">
        <v>194</v>
      </c>
      <c r="C9" s="642"/>
      <c r="D9" s="642"/>
      <c r="E9" s="642"/>
      <c r="F9" s="642"/>
      <c r="G9" s="642"/>
      <c r="H9" s="642"/>
      <c r="I9" s="642"/>
      <c r="J9" s="642"/>
      <c r="K9" s="642"/>
      <c r="L9" s="642"/>
      <c r="M9" s="642"/>
      <c r="N9" s="643"/>
    </row>
    <row r="10" spans="1:14" ht="30" x14ac:dyDescent="0.25">
      <c r="A10" s="80" t="s">
        <v>195</v>
      </c>
      <c r="B10" s="641" t="s">
        <v>196</v>
      </c>
      <c r="C10" s="642"/>
      <c r="D10" s="642"/>
      <c r="E10" s="642"/>
      <c r="F10" s="642"/>
      <c r="G10" s="642"/>
      <c r="H10" s="642"/>
      <c r="I10" s="642"/>
      <c r="J10" s="642"/>
      <c r="K10" s="642"/>
      <c r="L10" s="642"/>
      <c r="M10" s="642"/>
      <c r="N10" s="643"/>
    </row>
    <row r="11" spans="1:14" x14ac:dyDescent="0.25">
      <c r="A11" s="80">
        <v>104</v>
      </c>
      <c r="B11" s="641" t="s">
        <v>197</v>
      </c>
      <c r="C11" s="642"/>
      <c r="D11" s="642"/>
      <c r="E11" s="642"/>
      <c r="F11" s="642"/>
      <c r="G11" s="642"/>
      <c r="H11" s="642"/>
      <c r="I11" s="642"/>
      <c r="J11" s="642"/>
      <c r="K11" s="642"/>
      <c r="L11" s="642"/>
      <c r="M11" s="642"/>
      <c r="N11" s="643"/>
    </row>
    <row r="12" spans="1:14" ht="30" x14ac:dyDescent="0.25">
      <c r="A12" s="81" t="s">
        <v>198</v>
      </c>
      <c r="B12" s="644" t="s">
        <v>199</v>
      </c>
      <c r="C12" s="662"/>
      <c r="D12" s="662"/>
      <c r="E12" s="662"/>
      <c r="F12" s="662"/>
      <c r="G12" s="662"/>
      <c r="H12" s="662"/>
      <c r="I12" s="662"/>
      <c r="J12" s="662"/>
      <c r="K12" s="662"/>
      <c r="L12" s="662"/>
      <c r="M12" s="662"/>
      <c r="N12" s="645"/>
    </row>
    <row r="13" spans="1:14" x14ac:dyDescent="0.25">
      <c r="A13" s="82">
        <v>163</v>
      </c>
      <c r="B13" s="644" t="s">
        <v>200</v>
      </c>
      <c r="C13" s="662"/>
      <c r="D13" s="662"/>
      <c r="E13" s="662"/>
      <c r="F13" s="662"/>
      <c r="G13" s="662"/>
      <c r="H13" s="662"/>
      <c r="I13" s="662"/>
      <c r="J13" s="662"/>
      <c r="K13" s="662"/>
      <c r="L13" s="662"/>
      <c r="M13" s="662"/>
      <c r="N13" s="645"/>
    </row>
    <row r="14" spans="1:14" x14ac:dyDescent="0.25">
      <c r="A14" s="80"/>
      <c r="B14" s="83"/>
      <c r="C14" s="84"/>
      <c r="D14" s="84"/>
      <c r="E14" s="84"/>
      <c r="F14" s="84"/>
      <c r="G14" s="84"/>
      <c r="H14" s="84"/>
      <c r="I14" s="84"/>
      <c r="J14" s="84"/>
      <c r="K14" s="84"/>
      <c r="L14" s="84"/>
      <c r="M14" s="84"/>
      <c r="N14" s="85"/>
    </row>
    <row r="15" spans="1:14" x14ac:dyDescent="0.25">
      <c r="A15" s="82" t="s">
        <v>201</v>
      </c>
      <c r="B15" s="644" t="s">
        <v>202</v>
      </c>
      <c r="C15" s="662"/>
      <c r="D15" s="662"/>
      <c r="E15" s="662"/>
      <c r="F15" s="662"/>
      <c r="G15" s="662"/>
      <c r="H15" s="662"/>
      <c r="I15" s="662"/>
      <c r="J15" s="662"/>
      <c r="K15" s="662"/>
      <c r="L15" s="662"/>
      <c r="M15" s="662"/>
      <c r="N15" s="645"/>
    </row>
    <row r="16" spans="1:14" x14ac:dyDescent="0.25">
      <c r="A16" s="82">
        <v>18</v>
      </c>
      <c r="B16" s="644" t="s">
        <v>203</v>
      </c>
      <c r="C16" s="662"/>
      <c r="D16" s="662"/>
      <c r="E16" s="662"/>
      <c r="F16" s="662"/>
      <c r="G16" s="662"/>
      <c r="H16" s="662"/>
      <c r="I16" s="662"/>
      <c r="J16" s="662"/>
      <c r="K16" s="662"/>
      <c r="L16" s="662"/>
      <c r="M16" s="662"/>
      <c r="N16" s="645"/>
    </row>
  </sheetData>
  <mergeCells count="13">
    <mergeCell ref="B16:N16"/>
    <mergeCell ref="B9:N9"/>
    <mergeCell ref="B10:N10"/>
    <mergeCell ref="B11:N11"/>
    <mergeCell ref="B12:N12"/>
    <mergeCell ref="B13:N13"/>
    <mergeCell ref="B15:N15"/>
    <mergeCell ref="B8:N8"/>
    <mergeCell ref="C1:D1"/>
    <mergeCell ref="C2:D2"/>
    <mergeCell ref="C3:D3"/>
    <mergeCell ref="A5:A7"/>
    <mergeCell ref="B5:N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heetViews>
  <sheetFormatPr defaultRowHeight="15" x14ac:dyDescent="0.25"/>
  <cols>
    <col min="1" max="1" width="9.140625" style="306"/>
    <col min="2" max="2" width="12.42578125" style="306" customWidth="1"/>
    <col min="3" max="3" width="13.5703125" style="306" customWidth="1"/>
    <col min="4" max="4" width="19.85546875" style="306" customWidth="1"/>
    <col min="5" max="5" width="15.7109375" style="306" customWidth="1"/>
    <col min="6" max="6" width="15.5703125" style="306" customWidth="1"/>
    <col min="7" max="7" width="17" style="306" customWidth="1"/>
    <col min="8" max="8" width="16.42578125" style="306" customWidth="1"/>
    <col min="9" max="9" width="14" style="306" customWidth="1"/>
    <col min="10" max="10" width="13.85546875" style="306" customWidth="1"/>
    <col min="11" max="11" width="15.140625" style="306" customWidth="1"/>
    <col min="12" max="12" width="13.85546875" style="306" customWidth="1"/>
    <col min="13" max="13" width="14.42578125" style="306" customWidth="1"/>
    <col min="14" max="16384" width="9.140625" style="306"/>
  </cols>
  <sheetData>
    <row r="1" spans="1:14" ht="31.5" x14ac:dyDescent="0.25">
      <c r="A1" s="93"/>
      <c r="B1" s="86" t="s">
        <v>24</v>
      </c>
      <c r="C1" s="663" t="s">
        <v>204</v>
      </c>
      <c r="D1" s="664"/>
      <c r="E1" s="87"/>
      <c r="F1" s="599"/>
      <c r="G1" s="599"/>
      <c r="H1" s="600"/>
      <c r="I1" s="601"/>
      <c r="J1" s="600"/>
      <c r="K1" s="599"/>
      <c r="L1" s="93"/>
      <c r="M1" s="93"/>
      <c r="N1" s="93"/>
    </row>
    <row r="2" spans="1:14" ht="15.75" x14ac:dyDescent="0.25">
      <c r="A2" s="93"/>
      <c r="B2" s="86" t="s">
        <v>26</v>
      </c>
      <c r="C2" s="665">
        <f ca="1">TODAY()</f>
        <v>43194</v>
      </c>
      <c r="D2" s="666"/>
      <c r="E2" s="89"/>
      <c r="F2" s="599"/>
      <c r="G2" s="602"/>
      <c r="H2" s="603"/>
      <c r="I2" s="601"/>
      <c r="J2" s="601"/>
      <c r="K2" s="599"/>
      <c r="L2" s="93"/>
      <c r="M2" s="604">
        <f ca="1">C2</f>
        <v>43194</v>
      </c>
      <c r="N2" s="93"/>
    </row>
    <row r="3" spans="1:14" ht="31.5" x14ac:dyDescent="0.25">
      <c r="A3" s="93"/>
      <c r="B3" s="86" t="s">
        <v>27</v>
      </c>
      <c r="C3" s="663" t="s">
        <v>205</v>
      </c>
      <c r="D3" s="664"/>
      <c r="E3" s="87"/>
      <c r="F3" s="599"/>
      <c r="G3" s="599"/>
      <c r="H3" s="600"/>
      <c r="I3" s="600"/>
      <c r="J3" s="600"/>
      <c r="K3" s="599"/>
      <c r="L3" s="93"/>
      <c r="M3" s="93"/>
      <c r="N3" s="93"/>
    </row>
    <row r="4" spans="1:14" ht="15.75" x14ac:dyDescent="0.25">
      <c r="A4" s="93"/>
      <c r="B4" s="91"/>
      <c r="C4" s="92"/>
      <c r="D4" s="93"/>
      <c r="E4" s="93"/>
      <c r="F4" s="599"/>
      <c r="G4" s="599"/>
      <c r="H4" s="600"/>
      <c r="I4" s="600"/>
      <c r="J4" s="600"/>
      <c r="K4" s="599"/>
      <c r="L4" s="93"/>
      <c r="M4" s="93"/>
      <c r="N4" s="93"/>
    </row>
    <row r="5" spans="1:14" ht="37.5" customHeight="1" x14ac:dyDescent="0.25">
      <c r="A5" s="667" t="s">
        <v>29</v>
      </c>
      <c r="B5" s="670" t="s">
        <v>30</v>
      </c>
      <c r="C5" s="670" t="s">
        <v>31</v>
      </c>
      <c r="D5" s="670" t="s">
        <v>32</v>
      </c>
      <c r="E5" s="670" t="s">
        <v>33</v>
      </c>
      <c r="F5" s="674" t="s">
        <v>1</v>
      </c>
      <c r="G5" s="674" t="s">
        <v>206</v>
      </c>
      <c r="H5" s="667" t="s">
        <v>36</v>
      </c>
      <c r="I5" s="675" t="s">
        <v>37</v>
      </c>
      <c r="J5" s="670" t="s">
        <v>38</v>
      </c>
      <c r="K5" s="671" t="s">
        <v>3</v>
      </c>
      <c r="L5" s="667" t="s">
        <v>5</v>
      </c>
      <c r="M5" s="667" t="s">
        <v>7</v>
      </c>
      <c r="N5" s="667" t="s">
        <v>40</v>
      </c>
    </row>
    <row r="6" spans="1:14" ht="37.5" customHeight="1" x14ac:dyDescent="0.25">
      <c r="A6" s="668"/>
      <c r="B6" s="670"/>
      <c r="C6" s="670"/>
      <c r="D6" s="670"/>
      <c r="E6" s="670"/>
      <c r="F6" s="674"/>
      <c r="G6" s="674"/>
      <c r="H6" s="668"/>
      <c r="I6" s="676"/>
      <c r="J6" s="670"/>
      <c r="K6" s="672"/>
      <c r="L6" s="668"/>
      <c r="M6" s="668"/>
      <c r="N6" s="668"/>
    </row>
    <row r="7" spans="1:14" ht="37.5" customHeight="1" x14ac:dyDescent="0.25">
      <c r="A7" s="669"/>
      <c r="B7" s="670"/>
      <c r="C7" s="670"/>
      <c r="D7" s="670"/>
      <c r="E7" s="670"/>
      <c r="F7" s="674"/>
      <c r="G7" s="674"/>
      <c r="H7" s="669"/>
      <c r="I7" s="677"/>
      <c r="J7" s="670"/>
      <c r="K7" s="673"/>
      <c r="L7" s="669"/>
      <c r="M7" s="669"/>
      <c r="N7" s="669"/>
    </row>
    <row r="8" spans="1:14" ht="210" x14ac:dyDescent="0.25">
      <c r="A8" s="94">
        <v>1</v>
      </c>
      <c r="B8" s="94">
        <v>48120206</v>
      </c>
      <c r="C8" s="95" t="s">
        <v>207</v>
      </c>
      <c r="D8" s="96" t="s">
        <v>208</v>
      </c>
      <c r="E8" s="94" t="s">
        <v>209</v>
      </c>
      <c r="F8" s="97">
        <v>2500000</v>
      </c>
      <c r="G8" s="98">
        <v>3089229</v>
      </c>
      <c r="H8" s="605" t="s">
        <v>210</v>
      </c>
      <c r="I8" s="100">
        <v>0.35</v>
      </c>
      <c r="J8" s="100">
        <v>0</v>
      </c>
      <c r="K8" s="101">
        <v>423701</v>
      </c>
      <c r="L8" s="102">
        <v>164837.49</v>
      </c>
      <c r="M8" s="103">
        <f>G8-K8-L8</f>
        <v>2500690.5099999998</v>
      </c>
      <c r="N8" s="94" t="s">
        <v>211</v>
      </c>
    </row>
    <row r="9" spans="1:14" ht="210" x14ac:dyDescent="0.25">
      <c r="A9" s="94">
        <v>2</v>
      </c>
      <c r="B9" s="94">
        <v>48190030</v>
      </c>
      <c r="C9" s="95" t="s">
        <v>212</v>
      </c>
      <c r="D9" s="105" t="s">
        <v>213</v>
      </c>
      <c r="E9" s="94" t="s">
        <v>209</v>
      </c>
      <c r="F9" s="97">
        <v>2500000</v>
      </c>
      <c r="G9" s="98">
        <v>1881749.34</v>
      </c>
      <c r="H9" s="605" t="s">
        <v>214</v>
      </c>
      <c r="I9" s="606">
        <v>0.35</v>
      </c>
      <c r="J9" s="606">
        <v>0</v>
      </c>
      <c r="K9" s="109">
        <v>534851.34000000008</v>
      </c>
      <c r="L9" s="109">
        <v>0</v>
      </c>
      <c r="M9" s="103">
        <f>G9-K9-L9</f>
        <v>1346898</v>
      </c>
      <c r="N9" s="94" t="s">
        <v>211</v>
      </c>
    </row>
    <row r="10" spans="1:14" ht="210" x14ac:dyDescent="0.25">
      <c r="A10" s="94">
        <v>3</v>
      </c>
      <c r="B10" s="94">
        <v>48140040</v>
      </c>
      <c r="C10" s="95" t="s">
        <v>215</v>
      </c>
      <c r="D10" s="105" t="s">
        <v>216</v>
      </c>
      <c r="E10" s="94" t="s">
        <v>209</v>
      </c>
      <c r="F10" s="97">
        <v>1500000</v>
      </c>
      <c r="G10" s="98">
        <v>1383650</v>
      </c>
      <c r="H10" s="605" t="s">
        <v>217</v>
      </c>
      <c r="I10" s="606">
        <v>0</v>
      </c>
      <c r="J10" s="606">
        <v>0</v>
      </c>
      <c r="K10" s="101">
        <v>142414</v>
      </c>
      <c r="L10" s="101">
        <v>0</v>
      </c>
      <c r="M10" s="103">
        <f>G10-K10-L10</f>
        <v>1241236</v>
      </c>
      <c r="N10" s="94" t="s">
        <v>211</v>
      </c>
    </row>
    <row r="11" spans="1:14" ht="210" x14ac:dyDescent="0.25">
      <c r="A11" s="94">
        <v>4</v>
      </c>
      <c r="B11" s="94">
        <v>48180020</v>
      </c>
      <c r="C11" s="95" t="s">
        <v>218</v>
      </c>
      <c r="D11" s="96" t="s">
        <v>219</v>
      </c>
      <c r="E11" s="94" t="s">
        <v>209</v>
      </c>
      <c r="F11" s="97">
        <v>2000000</v>
      </c>
      <c r="G11" s="107">
        <v>1809489</v>
      </c>
      <c r="H11" s="605" t="s">
        <v>220</v>
      </c>
      <c r="I11" s="606">
        <v>0</v>
      </c>
      <c r="J11" s="606">
        <v>0</v>
      </c>
      <c r="K11" s="109">
        <v>221267</v>
      </c>
      <c r="L11" s="109">
        <v>0</v>
      </c>
      <c r="M11" s="103">
        <f>G11-K11-L11</f>
        <v>1588222</v>
      </c>
      <c r="N11" s="94" t="s">
        <v>211</v>
      </c>
    </row>
    <row r="12" spans="1:14" ht="210" x14ac:dyDescent="0.25">
      <c r="A12" s="94">
        <v>5</v>
      </c>
      <c r="B12" s="94">
        <v>48190020</v>
      </c>
      <c r="C12" s="108" t="s">
        <v>221</v>
      </c>
      <c r="D12" s="96" t="s">
        <v>222</v>
      </c>
      <c r="E12" s="94" t="s">
        <v>209</v>
      </c>
      <c r="F12" s="97">
        <v>2500000</v>
      </c>
      <c r="G12" s="107">
        <v>2280299</v>
      </c>
      <c r="H12" s="605" t="s">
        <v>220</v>
      </c>
      <c r="I12" s="606">
        <v>0</v>
      </c>
      <c r="J12" s="606">
        <v>0</v>
      </c>
      <c r="K12" s="109">
        <v>217031</v>
      </c>
      <c r="L12" s="109">
        <v>0</v>
      </c>
      <c r="M12" s="103">
        <f>G12-K12-L12</f>
        <v>2063268</v>
      </c>
      <c r="N12" s="94" t="s">
        <v>211</v>
      </c>
    </row>
    <row r="13" spans="1:14" x14ac:dyDescent="0.25">
      <c r="A13" s="94"/>
      <c r="B13" s="94"/>
      <c r="C13" s="108"/>
      <c r="D13" s="108"/>
      <c r="E13" s="108"/>
      <c r="F13" s="110"/>
      <c r="G13" s="607"/>
      <c r="H13" s="605"/>
      <c r="I13" s="606"/>
      <c r="J13" s="606"/>
      <c r="K13" s="101"/>
      <c r="L13" s="101"/>
      <c r="M13" s="103"/>
      <c r="N13" s="94"/>
    </row>
    <row r="14" spans="1:14" x14ac:dyDescent="0.25">
      <c r="A14" s="94"/>
      <c r="B14" s="94"/>
      <c r="C14" s="108"/>
      <c r="D14" s="108"/>
      <c r="E14" s="108"/>
      <c r="F14" s="110"/>
      <c r="G14" s="607"/>
      <c r="H14" s="605"/>
      <c r="I14" s="606"/>
      <c r="J14" s="606"/>
      <c r="K14" s="101"/>
      <c r="L14" s="101"/>
      <c r="M14" s="110"/>
      <c r="N14" s="94"/>
    </row>
    <row r="15" spans="1:14" x14ac:dyDescent="0.25">
      <c r="A15" s="94"/>
      <c r="B15" s="94"/>
      <c r="C15" s="108"/>
      <c r="D15" s="108"/>
      <c r="E15" s="108"/>
      <c r="F15" s="110"/>
      <c r="G15" s="607"/>
      <c r="H15" s="605"/>
      <c r="I15" s="606"/>
      <c r="J15" s="606"/>
      <c r="K15" s="101"/>
      <c r="L15" s="101"/>
      <c r="M15" s="110"/>
      <c r="N15" s="94"/>
    </row>
    <row r="16" spans="1:14" x14ac:dyDescent="0.25">
      <c r="A16" s="94"/>
      <c r="B16" s="94"/>
      <c r="C16" s="108"/>
      <c r="D16" s="108"/>
      <c r="E16" s="108"/>
      <c r="F16" s="110"/>
      <c r="G16" s="607"/>
      <c r="H16" s="605"/>
      <c r="I16" s="606"/>
      <c r="J16" s="606"/>
      <c r="K16" s="101"/>
      <c r="L16" s="101"/>
      <c r="M16" s="110"/>
      <c r="N16" s="94"/>
    </row>
    <row r="17" spans="1:14" x14ac:dyDescent="0.25">
      <c r="A17" s="108"/>
      <c r="B17" s="94"/>
      <c r="C17" s="108"/>
      <c r="D17" s="108"/>
      <c r="E17" s="108"/>
      <c r="F17" s="110"/>
      <c r="G17" s="110"/>
      <c r="H17" s="94"/>
      <c r="I17" s="94"/>
      <c r="J17" s="94"/>
      <c r="K17" s="101"/>
      <c r="L17" s="608"/>
      <c r="M17" s="103"/>
      <c r="N17" s="108"/>
    </row>
    <row r="18" spans="1:14" ht="15.75" x14ac:dyDescent="0.25">
      <c r="A18" s="108"/>
      <c r="B18" s="609"/>
      <c r="C18" s="609"/>
      <c r="D18" s="108"/>
      <c r="E18" s="108"/>
      <c r="F18" s="110"/>
      <c r="G18" s="110"/>
      <c r="H18" s="94"/>
      <c r="I18" s="94"/>
      <c r="J18" s="94"/>
      <c r="K18" s="101"/>
      <c r="L18" s="608"/>
      <c r="M18" s="103"/>
      <c r="N18" s="108"/>
    </row>
    <row r="19" spans="1:14" x14ac:dyDescent="0.25">
      <c r="A19" s="94"/>
      <c r="B19" s="94"/>
      <c r="C19" s="108"/>
      <c r="D19" s="108"/>
      <c r="E19" s="108"/>
      <c r="F19" s="110"/>
      <c r="G19" s="110"/>
      <c r="H19" s="122"/>
      <c r="I19" s="122"/>
      <c r="J19" s="122"/>
      <c r="K19" s="101"/>
      <c r="L19" s="101"/>
      <c r="M19" s="103"/>
      <c r="N19" s="108"/>
    </row>
    <row r="20" spans="1:14" x14ac:dyDescent="0.25">
      <c r="A20" s="108"/>
      <c r="B20" s="94"/>
      <c r="C20" s="108"/>
      <c r="D20" s="108"/>
      <c r="E20" s="108"/>
      <c r="F20" s="110"/>
      <c r="G20" s="110"/>
      <c r="H20" s="94"/>
      <c r="I20" s="94"/>
      <c r="J20" s="94"/>
      <c r="K20" s="101"/>
      <c r="L20" s="608"/>
      <c r="M20" s="103"/>
      <c r="N20" s="108"/>
    </row>
    <row r="21" spans="1:14" ht="16.5" thickBot="1" x14ac:dyDescent="0.3">
      <c r="A21" s="108"/>
      <c r="B21" s="609"/>
      <c r="C21" s="609"/>
      <c r="D21" s="108"/>
      <c r="E21" s="610"/>
      <c r="F21" s="611"/>
      <c r="G21" s="611"/>
      <c r="H21" s="94"/>
      <c r="I21" s="612"/>
      <c r="J21" s="612"/>
      <c r="K21" s="613"/>
      <c r="L21" s="614"/>
      <c r="M21" s="111"/>
      <c r="N21" s="610"/>
    </row>
    <row r="22" spans="1:14" ht="16.5" thickBot="1" x14ac:dyDescent="0.3">
      <c r="A22" s="615"/>
      <c r="B22" s="601"/>
      <c r="C22" s="615"/>
      <c r="D22" s="615"/>
      <c r="E22" s="596" t="s">
        <v>188</v>
      </c>
      <c r="F22" s="616">
        <f>SUM(F8:F21)</f>
        <v>11000000</v>
      </c>
      <c r="G22" s="617">
        <f>SUM(G8:G21)</f>
        <v>10444416.34</v>
      </c>
      <c r="H22" s="618"/>
      <c r="I22" s="619"/>
      <c r="J22" s="620"/>
      <c r="K22" s="616">
        <f>SUM(K8:K21)</f>
        <v>1539264.34</v>
      </c>
      <c r="L22" s="621">
        <f>SUM(L8:L21)</f>
        <v>164837.49</v>
      </c>
      <c r="M22" s="112">
        <f>G22-K22-L22</f>
        <v>8740314.5099999998</v>
      </c>
      <c r="N22" s="622"/>
    </row>
  </sheetData>
  <mergeCells count="17">
    <mergeCell ref="K5:K7"/>
    <mergeCell ref="L5:L7"/>
    <mergeCell ref="M5:M7"/>
    <mergeCell ref="N5:N7"/>
    <mergeCell ref="E5:E7"/>
    <mergeCell ref="F5:F7"/>
    <mergeCell ref="G5:G7"/>
    <mergeCell ref="H5:H7"/>
    <mergeCell ref="I5:I7"/>
    <mergeCell ref="J5:J7"/>
    <mergeCell ref="C1:D1"/>
    <mergeCell ref="C2:D2"/>
    <mergeCell ref="C3:D3"/>
    <mergeCell ref="A5:A7"/>
    <mergeCell ref="B5:B7"/>
    <mergeCell ref="C5:C7"/>
    <mergeCell ref="D5:D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heetViews>
  <sheetFormatPr defaultRowHeight="15" x14ac:dyDescent="0.25"/>
  <cols>
    <col min="1" max="1" width="9.140625" style="306"/>
    <col min="2" max="2" width="30.5703125" style="306" customWidth="1"/>
    <col min="3" max="3" width="20.42578125" style="306" customWidth="1"/>
    <col min="4" max="4" width="23.42578125" style="306" customWidth="1"/>
    <col min="5" max="5" width="17.5703125" style="306" customWidth="1"/>
    <col min="6" max="6" width="15.7109375" style="306" customWidth="1"/>
    <col min="7" max="7" width="17.85546875" style="306" customWidth="1"/>
    <col min="8" max="16384" width="9.140625" style="306"/>
  </cols>
  <sheetData>
    <row r="1" spans="1:14" ht="15.75" x14ac:dyDescent="0.25">
      <c r="A1" s="93"/>
      <c r="B1" s="86" t="s">
        <v>24</v>
      </c>
      <c r="C1" s="663" t="s">
        <v>204</v>
      </c>
      <c r="D1" s="664"/>
      <c r="E1" s="87"/>
      <c r="F1" s="93"/>
      <c r="I1" s="360"/>
    </row>
    <row r="2" spans="1:14" ht="15.75" x14ac:dyDescent="0.25">
      <c r="A2" s="93"/>
      <c r="B2" s="86" t="s">
        <v>26</v>
      </c>
      <c r="C2" s="665">
        <f>'[1]1-Template'!C2</f>
        <v>43174</v>
      </c>
      <c r="D2" s="666"/>
      <c r="E2" s="114">
        <f>C9-D9</f>
        <v>1704973</v>
      </c>
      <c r="F2" s="93"/>
      <c r="G2" s="360"/>
      <c r="H2" s="544"/>
      <c r="I2" s="360"/>
      <c r="J2" s="360"/>
      <c r="M2" s="545"/>
    </row>
    <row r="3" spans="1:14" ht="15.75" x14ac:dyDescent="0.25">
      <c r="A3" s="93"/>
      <c r="B3" s="86" t="s">
        <v>27</v>
      </c>
      <c r="C3" s="663" t="s">
        <v>205</v>
      </c>
      <c r="D3" s="664"/>
      <c r="E3" s="87"/>
      <c r="F3" s="93"/>
    </row>
    <row r="4" spans="1:14" ht="15.75" x14ac:dyDescent="0.25">
      <c r="A4" s="93"/>
      <c r="B4" s="91"/>
      <c r="C4" s="92"/>
      <c r="D4" s="93"/>
      <c r="E4" s="93"/>
      <c r="F4" s="93"/>
    </row>
    <row r="5" spans="1:14" x14ac:dyDescent="0.25">
      <c r="A5" s="667" t="s">
        <v>29</v>
      </c>
      <c r="B5" s="679" t="s">
        <v>223</v>
      </c>
      <c r="C5" s="680"/>
      <c r="D5" s="680"/>
      <c r="E5" s="680"/>
      <c r="F5" s="680"/>
      <c r="G5" s="680"/>
      <c r="H5" s="680"/>
      <c r="I5" s="680"/>
      <c r="J5" s="680"/>
      <c r="K5" s="680"/>
      <c r="L5" s="680"/>
      <c r="M5" s="680"/>
      <c r="N5" s="681"/>
    </row>
    <row r="6" spans="1:14" x14ac:dyDescent="0.25">
      <c r="A6" s="668"/>
      <c r="B6" s="682"/>
      <c r="C6" s="683"/>
      <c r="D6" s="683"/>
      <c r="E6" s="683"/>
      <c r="F6" s="683"/>
      <c r="G6" s="683"/>
      <c r="H6" s="683"/>
      <c r="I6" s="683"/>
      <c r="J6" s="683"/>
      <c r="K6" s="683"/>
      <c r="L6" s="683"/>
      <c r="M6" s="683"/>
      <c r="N6" s="684"/>
    </row>
    <row r="7" spans="1:14" x14ac:dyDescent="0.25">
      <c r="A7" s="669"/>
      <c r="B7" s="685"/>
      <c r="C7" s="686"/>
      <c r="D7" s="686"/>
      <c r="E7" s="686"/>
      <c r="F7" s="686"/>
      <c r="G7" s="686"/>
      <c r="H7" s="686"/>
      <c r="I7" s="686"/>
      <c r="J7" s="686"/>
      <c r="K7" s="686"/>
      <c r="L7" s="686"/>
      <c r="M7" s="686"/>
      <c r="N7" s="687"/>
    </row>
    <row r="8" spans="1:14" ht="47.25" x14ac:dyDescent="0.25">
      <c r="A8" s="117"/>
      <c r="B8" s="86" t="s">
        <v>31</v>
      </c>
      <c r="C8" s="118" t="s">
        <v>224</v>
      </c>
      <c r="D8" s="118" t="s">
        <v>225</v>
      </c>
      <c r="E8" s="118" t="s">
        <v>226</v>
      </c>
      <c r="F8" s="118" t="s">
        <v>227</v>
      </c>
      <c r="G8" s="118" t="s">
        <v>228</v>
      </c>
      <c r="H8" s="119" t="s">
        <v>229</v>
      </c>
      <c r="I8" s="120"/>
      <c r="J8" s="120"/>
      <c r="K8" s="120"/>
      <c r="L8" s="120"/>
      <c r="M8" s="120"/>
      <c r="N8" s="121"/>
    </row>
    <row r="9" spans="1:14" ht="45" x14ac:dyDescent="0.25">
      <c r="A9" s="94">
        <v>1</v>
      </c>
      <c r="B9" s="95" t="str">
        <f>'[2]1-Template'!C8</f>
        <v>Camp Mabry Admin Offices
2200 W 35th St Bldg 1
Austin, 78730</v>
      </c>
      <c r="C9" s="98">
        <f>'[1]1-Template'!F8*2</f>
        <v>5000000</v>
      </c>
      <c r="D9" s="122">
        <v>3295027</v>
      </c>
      <c r="E9" s="122">
        <v>0</v>
      </c>
      <c r="F9" s="122">
        <v>0</v>
      </c>
      <c r="G9" s="122">
        <f>D9-E9-F9</f>
        <v>3295027</v>
      </c>
      <c r="H9" s="663" t="s">
        <v>230</v>
      </c>
      <c r="I9" s="678"/>
      <c r="J9" s="678"/>
      <c r="K9" s="678"/>
      <c r="L9" s="678"/>
      <c r="M9" s="678"/>
      <c r="N9" s="664"/>
    </row>
    <row r="10" spans="1:14" ht="45" x14ac:dyDescent="0.25">
      <c r="A10" s="94">
        <v>2</v>
      </c>
      <c r="B10" s="95" t="str">
        <f>'[2]1-Template'!C9</f>
        <v>Weslaco Readiness Center
1100 Vo-Tech Drive
Weslaco 78596</v>
      </c>
      <c r="C10" s="98">
        <f>'[1]1-Template'!F9*2</f>
        <v>5000000</v>
      </c>
      <c r="D10" s="98">
        <v>1900000</v>
      </c>
      <c r="E10" s="122">
        <v>0</v>
      </c>
      <c r="F10" s="122">
        <v>0</v>
      </c>
      <c r="G10" s="122">
        <f>D10-E10-F10</f>
        <v>1900000</v>
      </c>
      <c r="H10" s="663" t="s">
        <v>230</v>
      </c>
      <c r="I10" s="678"/>
      <c r="J10" s="678"/>
      <c r="K10" s="678"/>
      <c r="L10" s="678"/>
      <c r="M10" s="678"/>
      <c r="N10" s="664"/>
    </row>
    <row r="11" spans="1:14" ht="60" x14ac:dyDescent="0.25">
      <c r="A11" s="94">
        <v>3</v>
      </c>
      <c r="B11" s="95" t="str">
        <f>'[2]1-Template'!C10</f>
        <v>Terrell Readiness Center
Lions Club Parkway 
Hwy 80 West
Terrell 75160</v>
      </c>
      <c r="C11" s="98">
        <f>'[1]1-Template'!F10*2</f>
        <v>3000000</v>
      </c>
      <c r="D11" s="98">
        <v>1363600</v>
      </c>
      <c r="E11" s="122">
        <v>0</v>
      </c>
      <c r="F11" s="122">
        <v>0</v>
      </c>
      <c r="G11" s="122">
        <f>D11-E11-F11</f>
        <v>1363600</v>
      </c>
      <c r="H11" s="663" t="s">
        <v>230</v>
      </c>
      <c r="I11" s="678"/>
      <c r="J11" s="678"/>
      <c r="K11" s="678"/>
      <c r="L11" s="678"/>
      <c r="M11" s="678"/>
      <c r="N11" s="664"/>
    </row>
    <row r="12" spans="1:14" ht="60" x14ac:dyDescent="0.25">
      <c r="A12" s="94">
        <v>4</v>
      </c>
      <c r="B12" s="95" t="str">
        <f>'[2]1-Template'!C11</f>
        <v>Fort Worth Shoreview Readiness Center
8111 Shoreview Dr
Fort Worth 76108</v>
      </c>
      <c r="C12" s="98">
        <f>'[1]1-Template'!F11*2</f>
        <v>4000000</v>
      </c>
      <c r="D12" s="98">
        <v>1795600</v>
      </c>
      <c r="E12" s="122">
        <v>0</v>
      </c>
      <c r="F12" s="122">
        <v>0</v>
      </c>
      <c r="G12" s="122">
        <f>D12-E12-F12</f>
        <v>1795600</v>
      </c>
      <c r="H12" s="663" t="s">
        <v>230</v>
      </c>
      <c r="I12" s="678"/>
      <c r="J12" s="678"/>
      <c r="K12" s="678"/>
      <c r="L12" s="678"/>
      <c r="M12" s="678"/>
      <c r="N12" s="664"/>
    </row>
    <row r="13" spans="1:14" ht="60" x14ac:dyDescent="0.25">
      <c r="A13" s="94">
        <v>5</v>
      </c>
      <c r="B13" s="108" t="str">
        <f>'[2]1-Template'!C12</f>
        <v>Fort Worth Cobb Park Readiness Center
2101 Cobb Park Dr
Fort Worth 76105</v>
      </c>
      <c r="C13" s="98">
        <f>'[1]1-Template'!F12*2</f>
        <v>5000000</v>
      </c>
      <c r="D13" s="98">
        <v>2288600</v>
      </c>
      <c r="E13" s="122">
        <v>0</v>
      </c>
      <c r="F13" s="122">
        <v>0</v>
      </c>
      <c r="G13" s="122">
        <f>D13-E13-F13</f>
        <v>2288600</v>
      </c>
      <c r="H13" s="663" t="s">
        <v>230</v>
      </c>
      <c r="I13" s="678"/>
      <c r="J13" s="678"/>
      <c r="K13" s="678"/>
      <c r="L13" s="678"/>
      <c r="M13" s="678"/>
      <c r="N13" s="664"/>
    </row>
    <row r="14" spans="1:14" x14ac:dyDescent="0.25">
      <c r="A14" s="94"/>
      <c r="B14" s="123"/>
      <c r="C14" s="124"/>
      <c r="D14" s="125"/>
      <c r="E14" s="126"/>
      <c r="F14" s="125"/>
      <c r="G14" s="125"/>
      <c r="H14" s="688"/>
      <c r="I14" s="678"/>
      <c r="J14" s="678"/>
      <c r="K14" s="678"/>
      <c r="L14" s="678"/>
      <c r="M14" s="678"/>
      <c r="N14" s="664"/>
    </row>
    <row r="15" spans="1:14" x14ac:dyDescent="0.25">
      <c r="A15" s="94"/>
      <c r="B15" s="123"/>
      <c r="C15" s="124"/>
      <c r="D15" s="125"/>
      <c r="E15" s="126"/>
      <c r="F15" s="125"/>
      <c r="G15" s="125"/>
      <c r="H15" s="688"/>
      <c r="I15" s="678"/>
      <c r="J15" s="678"/>
      <c r="K15" s="678"/>
      <c r="L15" s="678"/>
      <c r="M15" s="678"/>
      <c r="N15" s="664"/>
    </row>
    <row r="16" spans="1:14" x14ac:dyDescent="0.25">
      <c r="A16" s="94"/>
      <c r="B16" s="123"/>
      <c r="C16" s="124"/>
      <c r="D16" s="125"/>
      <c r="E16" s="126"/>
      <c r="F16" s="125"/>
      <c r="G16" s="125"/>
      <c r="H16" s="688"/>
      <c r="I16" s="678"/>
      <c r="J16" s="678"/>
      <c r="K16" s="678"/>
      <c r="L16" s="678"/>
      <c r="M16" s="678"/>
      <c r="N16" s="664"/>
    </row>
    <row r="17" spans="1:14" x14ac:dyDescent="0.25">
      <c r="A17" s="94"/>
      <c r="B17" s="123"/>
      <c r="C17" s="124"/>
      <c r="D17" s="125"/>
      <c r="E17" s="126"/>
      <c r="F17" s="125"/>
      <c r="G17" s="125"/>
      <c r="H17" s="688"/>
      <c r="I17" s="678"/>
      <c r="J17" s="678"/>
      <c r="K17" s="678"/>
      <c r="L17" s="678"/>
      <c r="M17" s="678"/>
      <c r="N17" s="664"/>
    </row>
    <row r="18" spans="1:14" ht="16.5" thickBot="1" x14ac:dyDescent="0.3">
      <c r="A18" s="128"/>
      <c r="B18" s="128"/>
      <c r="C18" s="129"/>
      <c r="D18" s="130"/>
      <c r="E18" s="131"/>
      <c r="F18" s="131"/>
      <c r="G18" s="131"/>
      <c r="H18" s="689"/>
      <c r="I18" s="690"/>
      <c r="J18" s="690"/>
      <c r="K18" s="690"/>
      <c r="L18" s="690"/>
      <c r="M18" s="690"/>
      <c r="N18" s="691"/>
    </row>
    <row r="19" spans="1:14" ht="16.5" thickBot="1" x14ac:dyDescent="0.3">
      <c r="B19" s="596" t="s">
        <v>188</v>
      </c>
      <c r="C19" s="597">
        <f>SUM(C5:C18)</f>
        <v>22000000</v>
      </c>
      <c r="D19" s="598">
        <f>SUM(D5:D18)</f>
        <v>10642827</v>
      </c>
    </row>
  </sheetData>
  <mergeCells count="15">
    <mergeCell ref="H16:N16"/>
    <mergeCell ref="H17:N17"/>
    <mergeCell ref="H18:N18"/>
    <mergeCell ref="H10:N10"/>
    <mergeCell ref="H11:N11"/>
    <mergeCell ref="H12:N12"/>
    <mergeCell ref="H13:N13"/>
    <mergeCell ref="H14:N14"/>
    <mergeCell ref="H15:N15"/>
    <mergeCell ref="H9:N9"/>
    <mergeCell ref="C1:D1"/>
    <mergeCell ref="C2:D2"/>
    <mergeCell ref="C3:D3"/>
    <mergeCell ref="A5:A7"/>
    <mergeCell ref="B5:N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8"/>
  <sheetViews>
    <sheetView workbookViewId="0"/>
  </sheetViews>
  <sheetFormatPr defaultRowHeight="15" x14ac:dyDescent="0.25"/>
  <cols>
    <col min="2" max="2" width="14.28515625" customWidth="1"/>
    <col min="3" max="3" width="15.5703125" customWidth="1"/>
    <col min="4" max="4" width="17" customWidth="1"/>
    <col min="5" max="5" width="13.5703125" customWidth="1"/>
    <col min="6" max="6" width="15.42578125" customWidth="1"/>
    <col min="7" max="7" width="16.7109375" customWidth="1"/>
    <col min="8" max="8" width="15" customWidth="1"/>
    <col min="9" max="9" width="13.85546875" customWidth="1"/>
    <col min="10" max="10" width="14.42578125" customWidth="1"/>
    <col min="11" max="11" width="16.140625" customWidth="1"/>
    <col min="12" max="12" width="14.42578125" customWidth="1"/>
    <col min="13" max="13" width="16.85546875" customWidth="1"/>
    <col min="14" max="14" width="14.7109375" customWidth="1"/>
    <col min="15" max="15" width="15.140625" customWidth="1"/>
  </cols>
  <sheetData>
    <row r="1" spans="1:16" ht="31.5" x14ac:dyDescent="0.25">
      <c r="A1" s="132"/>
      <c r="B1" s="133" t="s">
        <v>24</v>
      </c>
      <c r="C1" s="692" t="s">
        <v>231</v>
      </c>
      <c r="D1" s="693"/>
      <c r="E1" s="134"/>
      <c r="F1" s="135"/>
      <c r="G1" s="136"/>
      <c r="H1" s="137"/>
      <c r="I1" s="138"/>
      <c r="J1" s="138"/>
      <c r="K1" s="139"/>
      <c r="L1" s="139"/>
      <c r="M1" s="136"/>
      <c r="N1" s="136"/>
      <c r="O1" s="136"/>
      <c r="P1" s="140"/>
    </row>
    <row r="2" spans="1:16" ht="15.75" x14ac:dyDescent="0.25">
      <c r="A2" s="132"/>
      <c r="B2" s="133" t="s">
        <v>26</v>
      </c>
      <c r="C2" s="694">
        <v>43174</v>
      </c>
      <c r="D2" s="695"/>
      <c r="E2" s="141"/>
      <c r="F2" s="135"/>
      <c r="G2" s="142"/>
      <c r="H2" s="143"/>
      <c r="I2" s="144"/>
      <c r="J2" s="144"/>
      <c r="K2" s="145"/>
      <c r="L2" s="145"/>
      <c r="M2" s="136"/>
      <c r="N2" s="136"/>
      <c r="O2" s="146">
        <v>43174</v>
      </c>
      <c r="P2" s="147"/>
    </row>
    <row r="3" spans="1:16" ht="31.5" x14ac:dyDescent="0.25">
      <c r="A3" s="132"/>
      <c r="B3" s="133" t="s">
        <v>27</v>
      </c>
      <c r="C3" s="692" t="s">
        <v>232</v>
      </c>
      <c r="D3" s="693"/>
      <c r="E3" s="134"/>
      <c r="F3" s="135"/>
      <c r="G3" s="136"/>
      <c r="H3" s="137"/>
      <c r="I3" s="138"/>
      <c r="J3" s="138"/>
      <c r="K3" s="139"/>
      <c r="L3" s="139"/>
      <c r="M3" s="136"/>
      <c r="N3" s="136"/>
      <c r="O3" s="136"/>
      <c r="P3" s="140"/>
    </row>
    <row r="4" spans="1:16" ht="16.5" thickBot="1" x14ac:dyDescent="0.3">
      <c r="A4" s="132"/>
      <c r="B4" s="148"/>
      <c r="C4" s="142"/>
      <c r="D4" s="136"/>
      <c r="E4" s="140"/>
      <c r="F4" s="149"/>
      <c r="G4" s="150"/>
      <c r="H4" s="137"/>
      <c r="I4" s="151"/>
      <c r="J4" s="151"/>
      <c r="K4" s="152"/>
      <c r="L4" s="152"/>
      <c r="M4" s="136"/>
      <c r="N4" s="136"/>
      <c r="O4" s="136"/>
      <c r="P4" s="140"/>
    </row>
    <row r="5" spans="1:16" ht="142.5" thickBot="1" x14ac:dyDescent="0.3">
      <c r="A5" s="153" t="s">
        <v>29</v>
      </c>
      <c r="B5" s="154" t="s">
        <v>30</v>
      </c>
      <c r="C5" s="154" t="s">
        <v>31</v>
      </c>
      <c r="D5" s="154" t="s">
        <v>32</v>
      </c>
      <c r="E5" s="154" t="s">
        <v>33</v>
      </c>
      <c r="F5" s="155" t="s">
        <v>1</v>
      </c>
      <c r="G5" s="154" t="s">
        <v>233</v>
      </c>
      <c r="H5" s="156" t="s">
        <v>36</v>
      </c>
      <c r="I5" s="157" t="s">
        <v>37</v>
      </c>
      <c r="J5" s="157" t="s">
        <v>37</v>
      </c>
      <c r="K5" s="158" t="s">
        <v>38</v>
      </c>
      <c r="L5" s="158" t="s">
        <v>38</v>
      </c>
      <c r="M5" s="154" t="s">
        <v>3</v>
      </c>
      <c r="N5" s="154" t="s">
        <v>5</v>
      </c>
      <c r="O5" s="154" t="s">
        <v>7</v>
      </c>
      <c r="P5" s="159" t="s">
        <v>40</v>
      </c>
    </row>
    <row r="6" spans="1:16" ht="409.5" x14ac:dyDescent="0.25">
      <c r="A6" s="160">
        <v>1</v>
      </c>
      <c r="B6" s="161" t="s">
        <v>234</v>
      </c>
      <c r="C6" s="162" t="s">
        <v>235</v>
      </c>
      <c r="D6" s="162" t="s">
        <v>236</v>
      </c>
      <c r="E6" s="163" t="s">
        <v>237</v>
      </c>
      <c r="F6" s="164">
        <v>1200000</v>
      </c>
      <c r="G6" s="165">
        <v>1962000</v>
      </c>
      <c r="H6" s="166">
        <v>44067.5</v>
      </c>
      <c r="I6" s="167">
        <v>1</v>
      </c>
      <c r="J6" s="168">
        <v>1</v>
      </c>
      <c r="K6" s="169">
        <v>0.3</v>
      </c>
      <c r="L6" s="169">
        <v>0.6</v>
      </c>
      <c r="M6" s="170">
        <v>35450</v>
      </c>
      <c r="N6" s="170">
        <v>11230.829999999998</v>
      </c>
      <c r="O6" s="170">
        <v>1915319.17</v>
      </c>
      <c r="P6" s="171"/>
    </row>
    <row r="7" spans="1:16" ht="257.25" x14ac:dyDescent="0.25">
      <c r="A7" s="172">
        <v>2</v>
      </c>
      <c r="B7" s="173" t="s">
        <v>238</v>
      </c>
      <c r="C7" s="174" t="s">
        <v>239</v>
      </c>
      <c r="D7" s="174" t="s">
        <v>240</v>
      </c>
      <c r="E7" s="175" t="s">
        <v>237</v>
      </c>
      <c r="F7" s="176">
        <v>35000</v>
      </c>
      <c r="G7" s="177">
        <v>1105000</v>
      </c>
      <c r="H7" s="178">
        <v>43937.708333333336</v>
      </c>
      <c r="I7" s="179">
        <v>0.6</v>
      </c>
      <c r="J7" s="179">
        <v>0.6</v>
      </c>
      <c r="K7" s="180">
        <v>0</v>
      </c>
      <c r="L7" s="180">
        <v>0</v>
      </c>
      <c r="M7" s="181">
        <v>0</v>
      </c>
      <c r="N7" s="181">
        <v>1723.6200000000001</v>
      </c>
      <c r="O7" s="181">
        <v>1103276.3799999999</v>
      </c>
      <c r="P7" s="182"/>
    </row>
    <row r="8" spans="1:16" ht="331.5" x14ac:dyDescent="0.25">
      <c r="A8" s="172">
        <v>3</v>
      </c>
      <c r="B8" s="173" t="s">
        <v>241</v>
      </c>
      <c r="C8" s="174" t="s">
        <v>242</v>
      </c>
      <c r="D8" s="174" t="s">
        <v>243</v>
      </c>
      <c r="E8" s="175" t="s">
        <v>237</v>
      </c>
      <c r="F8" s="176">
        <v>71904.622499999998</v>
      </c>
      <c r="G8" s="177">
        <v>1465000</v>
      </c>
      <c r="H8" s="178">
        <v>44084.708333333336</v>
      </c>
      <c r="I8" s="179">
        <v>0.6</v>
      </c>
      <c r="J8" s="179">
        <v>0.6</v>
      </c>
      <c r="K8" s="180">
        <v>0.11</v>
      </c>
      <c r="L8" s="180">
        <v>0.16</v>
      </c>
      <c r="M8" s="181">
        <v>-5.3290705182007498E-15</v>
      </c>
      <c r="N8" s="181">
        <v>5557.13</v>
      </c>
      <c r="O8" s="181">
        <v>1459442.87</v>
      </c>
      <c r="P8" s="182"/>
    </row>
    <row r="9" spans="1:16" ht="392.25" x14ac:dyDescent="0.25">
      <c r="A9" s="172">
        <v>4</v>
      </c>
      <c r="B9" s="173" t="s">
        <v>244</v>
      </c>
      <c r="C9" s="174" t="s">
        <v>245</v>
      </c>
      <c r="D9" s="174" t="s">
        <v>246</v>
      </c>
      <c r="E9" s="175" t="s">
        <v>237</v>
      </c>
      <c r="F9" s="176">
        <v>50000</v>
      </c>
      <c r="G9" s="177">
        <v>1351000</v>
      </c>
      <c r="H9" s="178">
        <v>43875.708333333336</v>
      </c>
      <c r="I9" s="179">
        <v>0.6</v>
      </c>
      <c r="J9" s="179">
        <v>0.6</v>
      </c>
      <c r="K9" s="180">
        <v>0</v>
      </c>
      <c r="L9" s="180">
        <v>0</v>
      </c>
      <c r="M9" s="181">
        <v>0</v>
      </c>
      <c r="N9" s="181">
        <v>1994.7099999999998</v>
      </c>
      <c r="O9" s="181">
        <v>1349005.29</v>
      </c>
      <c r="P9" s="182"/>
    </row>
    <row r="10" spans="1:16" ht="210" x14ac:dyDescent="0.25">
      <c r="A10" s="172">
        <v>5</v>
      </c>
      <c r="B10" s="173" t="s">
        <v>247</v>
      </c>
      <c r="C10" s="174" t="s">
        <v>248</v>
      </c>
      <c r="D10" s="183" t="s">
        <v>249</v>
      </c>
      <c r="E10" s="175" t="s">
        <v>237</v>
      </c>
      <c r="F10" s="176">
        <v>57245.737499999996</v>
      </c>
      <c r="G10" s="177">
        <v>57245.737499999996</v>
      </c>
      <c r="H10" s="178">
        <v>43175.708333333299</v>
      </c>
      <c r="I10" s="179">
        <v>1</v>
      </c>
      <c r="J10" s="179">
        <v>1</v>
      </c>
      <c r="K10" s="180">
        <v>0.37</v>
      </c>
      <c r="L10" s="180">
        <v>0.74</v>
      </c>
      <c r="M10" s="181">
        <v>-3.5527136788005001E-15</v>
      </c>
      <c r="N10" s="181">
        <v>5863.9</v>
      </c>
      <c r="O10" s="181">
        <v>51381.837499999994</v>
      </c>
      <c r="P10" s="184"/>
    </row>
    <row r="11" spans="1:16" ht="315" x14ac:dyDescent="0.25">
      <c r="A11" s="172">
        <v>6</v>
      </c>
      <c r="B11" s="173" t="s">
        <v>250</v>
      </c>
      <c r="C11" s="174" t="s">
        <v>251</v>
      </c>
      <c r="D11" s="174" t="s">
        <v>252</v>
      </c>
      <c r="E11" s="175" t="s">
        <v>237</v>
      </c>
      <c r="F11" s="176">
        <v>809623.8885</v>
      </c>
      <c r="G11" s="177">
        <v>809623.8885</v>
      </c>
      <c r="H11" s="178">
        <v>43552.708333333299</v>
      </c>
      <c r="I11" s="179">
        <v>1</v>
      </c>
      <c r="J11" s="179">
        <v>1</v>
      </c>
      <c r="K11" s="180">
        <v>0.13</v>
      </c>
      <c r="L11" s="180">
        <v>0.4</v>
      </c>
      <c r="M11" s="181">
        <v>60664.51</v>
      </c>
      <c r="N11" s="181">
        <v>6859.34</v>
      </c>
      <c r="O11" s="181">
        <v>742100.03850000002</v>
      </c>
      <c r="P11" s="181"/>
    </row>
    <row r="12" spans="1:16" ht="315" x14ac:dyDescent="0.25">
      <c r="A12" s="172">
        <v>7</v>
      </c>
      <c r="B12" s="173" t="s">
        <v>253</v>
      </c>
      <c r="C12" s="174" t="s">
        <v>254</v>
      </c>
      <c r="D12" s="174" t="s">
        <v>255</v>
      </c>
      <c r="E12" s="175" t="s">
        <v>237</v>
      </c>
      <c r="F12" s="176">
        <v>180000</v>
      </c>
      <c r="G12" s="177">
        <v>150000</v>
      </c>
      <c r="H12" s="178">
        <v>43297.708333333299</v>
      </c>
      <c r="I12" s="179">
        <v>1</v>
      </c>
      <c r="J12" s="179">
        <v>1</v>
      </c>
      <c r="K12" s="180">
        <v>0.32</v>
      </c>
      <c r="L12" s="180">
        <v>0.77</v>
      </c>
      <c r="M12" s="181">
        <v>0</v>
      </c>
      <c r="N12" s="181">
        <v>10591.93</v>
      </c>
      <c r="O12" s="181">
        <v>139408.07</v>
      </c>
      <c r="P12" s="181"/>
    </row>
    <row r="13" spans="1:16" ht="330" x14ac:dyDescent="0.25">
      <c r="A13" s="172">
        <v>8</v>
      </c>
      <c r="B13" s="173" t="s">
        <v>256</v>
      </c>
      <c r="C13" s="174" t="s">
        <v>257</v>
      </c>
      <c r="D13" s="183" t="s">
        <v>258</v>
      </c>
      <c r="E13" s="175" t="s">
        <v>237</v>
      </c>
      <c r="F13" s="176">
        <v>23410.128000000001</v>
      </c>
      <c r="G13" s="177">
        <v>23410.128000000001</v>
      </c>
      <c r="H13" s="178">
        <v>44299.708333333299</v>
      </c>
      <c r="I13" s="179">
        <v>0.6</v>
      </c>
      <c r="J13" s="179">
        <v>0.6</v>
      </c>
      <c r="K13" s="180">
        <v>0</v>
      </c>
      <c r="L13" s="180">
        <v>0</v>
      </c>
      <c r="M13" s="181">
        <v>0</v>
      </c>
      <c r="N13" s="181">
        <v>2250.0499999999993</v>
      </c>
      <c r="O13" s="181">
        <v>21160.078000000001</v>
      </c>
      <c r="P13" s="181"/>
    </row>
    <row r="14" spans="1:16" ht="270" x14ac:dyDescent="0.25">
      <c r="A14" s="172">
        <v>9</v>
      </c>
      <c r="B14" s="173" t="s">
        <v>259</v>
      </c>
      <c r="C14" s="174" t="s">
        <v>260</v>
      </c>
      <c r="D14" s="174" t="s">
        <v>261</v>
      </c>
      <c r="E14" s="175" t="s">
        <v>237</v>
      </c>
      <c r="F14" s="176">
        <v>25803.383999999998</v>
      </c>
      <c r="G14" s="177">
        <v>40000</v>
      </c>
      <c r="H14" s="178">
        <v>43882.708333333299</v>
      </c>
      <c r="I14" s="179">
        <v>0.3</v>
      </c>
      <c r="J14" s="179">
        <v>0.3</v>
      </c>
      <c r="K14" s="180">
        <v>0</v>
      </c>
      <c r="L14" s="180">
        <v>0</v>
      </c>
      <c r="M14" s="181">
        <v>0</v>
      </c>
      <c r="N14" s="181">
        <v>2173.8200000000002</v>
      </c>
      <c r="O14" s="181">
        <v>37826.18</v>
      </c>
      <c r="P14" s="181"/>
    </row>
    <row r="15" spans="1:16" ht="272.25" x14ac:dyDescent="0.25">
      <c r="A15" s="172">
        <v>10</v>
      </c>
      <c r="B15" s="173" t="s">
        <v>262</v>
      </c>
      <c r="C15" s="174" t="s">
        <v>263</v>
      </c>
      <c r="D15" s="174" t="s">
        <v>264</v>
      </c>
      <c r="E15" s="175" t="s">
        <v>237</v>
      </c>
      <c r="F15" s="176">
        <v>500000</v>
      </c>
      <c r="G15" s="177">
        <v>1250000</v>
      </c>
      <c r="H15" s="178">
        <v>43836</v>
      </c>
      <c r="I15" s="179">
        <v>0.3</v>
      </c>
      <c r="J15" s="179">
        <v>0.6</v>
      </c>
      <c r="K15" s="180">
        <v>0</v>
      </c>
      <c r="L15" s="180">
        <v>0</v>
      </c>
      <c r="M15" s="181">
        <v>0</v>
      </c>
      <c r="N15" s="181">
        <v>2217.0300000000002</v>
      </c>
      <c r="O15" s="181">
        <v>1247782.97</v>
      </c>
      <c r="P15" s="182"/>
    </row>
    <row r="16" spans="1:16" ht="195" x14ac:dyDescent="0.25">
      <c r="A16" s="172">
        <v>11</v>
      </c>
      <c r="B16" s="173" t="s">
        <v>265</v>
      </c>
      <c r="C16" s="174" t="s">
        <v>266</v>
      </c>
      <c r="D16" s="174" t="s">
        <v>267</v>
      </c>
      <c r="E16" s="175" t="s">
        <v>237</v>
      </c>
      <c r="F16" s="176">
        <v>75782.466</v>
      </c>
      <c r="G16" s="177">
        <v>175000</v>
      </c>
      <c r="H16" s="178">
        <v>43259.708333333299</v>
      </c>
      <c r="I16" s="179">
        <v>1</v>
      </c>
      <c r="J16" s="179">
        <v>1</v>
      </c>
      <c r="K16" s="180">
        <v>0.5</v>
      </c>
      <c r="L16" s="180">
        <v>0.87</v>
      </c>
      <c r="M16" s="181">
        <v>22002.98</v>
      </c>
      <c r="N16" s="181">
        <v>7966.83</v>
      </c>
      <c r="O16" s="181">
        <v>145030.19</v>
      </c>
      <c r="P16" s="181"/>
    </row>
    <row r="17" spans="1:16" ht="409.5" x14ac:dyDescent="0.25">
      <c r="A17" s="172">
        <v>12</v>
      </c>
      <c r="B17" s="173" t="s">
        <v>268</v>
      </c>
      <c r="C17" s="174" t="s">
        <v>269</v>
      </c>
      <c r="D17" s="174" t="s">
        <v>270</v>
      </c>
      <c r="E17" s="175" t="s">
        <v>237</v>
      </c>
      <c r="F17" s="176">
        <v>500891.08500000002</v>
      </c>
      <c r="G17" s="177">
        <v>320000</v>
      </c>
      <c r="H17" s="178">
        <v>43493.708333333299</v>
      </c>
      <c r="I17" s="179">
        <v>1</v>
      </c>
      <c r="J17" s="179">
        <v>1</v>
      </c>
      <c r="K17" s="180">
        <v>0.09</v>
      </c>
      <c r="L17" s="180">
        <v>0.31</v>
      </c>
      <c r="M17" s="181">
        <v>0</v>
      </c>
      <c r="N17" s="181">
        <v>15871.159999999994</v>
      </c>
      <c r="O17" s="181">
        <v>304128.84000000003</v>
      </c>
      <c r="P17" s="181"/>
    </row>
    <row r="18" spans="1:16" ht="225" x14ac:dyDescent="0.25">
      <c r="A18" s="172">
        <v>13</v>
      </c>
      <c r="B18" s="173" t="s">
        <v>271</v>
      </c>
      <c r="C18" s="174" t="s">
        <v>272</v>
      </c>
      <c r="D18" s="174" t="s">
        <v>273</v>
      </c>
      <c r="E18" s="175" t="s">
        <v>237</v>
      </c>
      <c r="F18" s="176">
        <v>126919.24800000001</v>
      </c>
      <c r="G18" s="177">
        <v>160000</v>
      </c>
      <c r="H18" s="178">
        <v>43481.708333333299</v>
      </c>
      <c r="I18" s="179">
        <v>1</v>
      </c>
      <c r="J18" s="179">
        <v>1</v>
      </c>
      <c r="K18" s="180">
        <v>0</v>
      </c>
      <c r="L18" s="180">
        <v>0.72</v>
      </c>
      <c r="M18" s="181">
        <v>0</v>
      </c>
      <c r="N18" s="181">
        <v>8682.0400000000009</v>
      </c>
      <c r="O18" s="181">
        <v>151317.96</v>
      </c>
      <c r="P18" s="181"/>
    </row>
    <row r="19" spans="1:16" ht="150" x14ac:dyDescent="0.25">
      <c r="A19" s="185">
        <v>14</v>
      </c>
      <c r="B19" s="173" t="s">
        <v>274</v>
      </c>
      <c r="C19" s="174" t="s">
        <v>275</v>
      </c>
      <c r="D19" s="174" t="s">
        <v>276</v>
      </c>
      <c r="E19" s="175" t="s">
        <v>237</v>
      </c>
      <c r="F19" s="176">
        <v>0</v>
      </c>
      <c r="G19" s="177">
        <v>220</v>
      </c>
      <c r="H19" s="178" t="s">
        <v>61</v>
      </c>
      <c r="I19" s="179">
        <v>1</v>
      </c>
      <c r="J19" s="179">
        <v>1</v>
      </c>
      <c r="K19" s="180">
        <v>0</v>
      </c>
      <c r="L19" s="180">
        <v>0</v>
      </c>
      <c r="M19" s="181">
        <v>0</v>
      </c>
      <c r="N19" s="181">
        <v>206.29</v>
      </c>
      <c r="O19" s="181">
        <v>13.710000000000008</v>
      </c>
      <c r="P19" s="182"/>
    </row>
    <row r="20" spans="1:16" ht="225.75" thickBot="1" x14ac:dyDescent="0.3">
      <c r="A20" s="186">
        <v>15</v>
      </c>
      <c r="B20" s="187" t="s">
        <v>277</v>
      </c>
      <c r="C20" s="188" t="s">
        <v>278</v>
      </c>
      <c r="D20" s="188" t="s">
        <v>279</v>
      </c>
      <c r="E20" s="189" t="s">
        <v>237</v>
      </c>
      <c r="F20" s="190">
        <v>65290.767</v>
      </c>
      <c r="G20" s="191">
        <v>68000</v>
      </c>
      <c r="H20" s="192">
        <v>43481.708333333299</v>
      </c>
      <c r="I20" s="193">
        <v>1</v>
      </c>
      <c r="J20" s="168">
        <v>1</v>
      </c>
      <c r="K20" s="169">
        <v>0.05</v>
      </c>
      <c r="L20" s="169">
        <v>0.49</v>
      </c>
      <c r="M20" s="170">
        <v>0</v>
      </c>
      <c r="N20" s="170">
        <v>6118.4000000000005</v>
      </c>
      <c r="O20" s="170">
        <v>61881.599999999999</v>
      </c>
      <c r="P20" s="194"/>
    </row>
    <row r="21" spans="1:16" ht="255.75" thickBot="1" x14ac:dyDescent="0.3">
      <c r="A21" s="195">
        <v>16</v>
      </c>
      <c r="B21" s="196" t="s">
        <v>280</v>
      </c>
      <c r="C21" s="197" t="s">
        <v>281</v>
      </c>
      <c r="D21" s="198" t="s">
        <v>282</v>
      </c>
      <c r="E21" s="199" t="s">
        <v>237</v>
      </c>
      <c r="F21" s="200">
        <v>224828.69850000009</v>
      </c>
      <c r="G21" s="201">
        <v>40000</v>
      </c>
      <c r="H21" s="202">
        <v>43112</v>
      </c>
      <c r="I21" s="203">
        <v>1</v>
      </c>
      <c r="J21" s="203">
        <v>1</v>
      </c>
      <c r="K21" s="204">
        <v>0.79</v>
      </c>
      <c r="L21" s="204">
        <v>0.95</v>
      </c>
      <c r="M21" s="205">
        <v>0</v>
      </c>
      <c r="N21" s="205">
        <v>0</v>
      </c>
      <c r="O21" s="205">
        <v>40000</v>
      </c>
      <c r="P21" s="206"/>
    </row>
    <row r="22" spans="1:16" ht="135" x14ac:dyDescent="0.25">
      <c r="A22" s="160">
        <v>17</v>
      </c>
      <c r="B22" s="161" t="s">
        <v>283</v>
      </c>
      <c r="C22" s="162" t="s">
        <v>284</v>
      </c>
      <c r="D22" s="162" t="s">
        <v>285</v>
      </c>
      <c r="E22" s="163" t="s">
        <v>237</v>
      </c>
      <c r="F22" s="164">
        <v>93705.800999999992</v>
      </c>
      <c r="G22" s="165">
        <v>40000</v>
      </c>
      <c r="H22" s="166">
        <v>43112</v>
      </c>
      <c r="I22" s="167">
        <v>1</v>
      </c>
      <c r="J22" s="168">
        <v>1</v>
      </c>
      <c r="K22" s="169">
        <v>0.74</v>
      </c>
      <c r="L22" s="169">
        <v>0.88</v>
      </c>
      <c r="M22" s="170">
        <v>0</v>
      </c>
      <c r="N22" s="170">
        <v>9047.4600000000009</v>
      </c>
      <c r="O22" s="170">
        <v>30952.54</v>
      </c>
      <c r="P22" s="171"/>
    </row>
    <row r="23" spans="1:16" ht="120" x14ac:dyDescent="0.25">
      <c r="A23" s="172">
        <v>18</v>
      </c>
      <c r="B23" s="173" t="s">
        <v>286</v>
      </c>
      <c r="C23" s="174" t="s">
        <v>287</v>
      </c>
      <c r="D23" s="174" t="s">
        <v>288</v>
      </c>
      <c r="E23" s="175" t="s">
        <v>237</v>
      </c>
      <c r="F23" s="176">
        <v>50000</v>
      </c>
      <c r="G23" s="177">
        <v>55000</v>
      </c>
      <c r="H23" s="178">
        <v>43157.708333333299</v>
      </c>
      <c r="I23" s="179">
        <v>1</v>
      </c>
      <c r="J23" s="179">
        <v>1</v>
      </c>
      <c r="K23" s="180">
        <v>0.42</v>
      </c>
      <c r="L23" s="180">
        <v>0.88</v>
      </c>
      <c r="M23" s="181">
        <v>7099.5</v>
      </c>
      <c r="N23" s="181">
        <v>21549.16</v>
      </c>
      <c r="O23" s="181">
        <v>26351.34</v>
      </c>
      <c r="P23" s="181"/>
    </row>
    <row r="24" spans="1:16" ht="409.5" x14ac:dyDescent="0.25">
      <c r="A24" s="172">
        <v>19</v>
      </c>
      <c r="B24" s="173" t="s">
        <v>289</v>
      </c>
      <c r="C24" s="174" t="s">
        <v>290</v>
      </c>
      <c r="D24" s="174" t="s">
        <v>291</v>
      </c>
      <c r="E24" s="175" t="s">
        <v>237</v>
      </c>
      <c r="F24" s="176">
        <v>60000</v>
      </c>
      <c r="G24" s="177">
        <v>434000</v>
      </c>
      <c r="H24" s="178">
        <v>43434</v>
      </c>
      <c r="I24" s="179">
        <v>0.1</v>
      </c>
      <c r="J24" s="179">
        <v>0.3</v>
      </c>
      <c r="K24" s="180">
        <v>0</v>
      </c>
      <c r="L24" s="180">
        <v>0</v>
      </c>
      <c r="M24" s="181">
        <v>0</v>
      </c>
      <c r="N24" s="181">
        <v>3424.9399999999996</v>
      </c>
      <c r="O24" s="181">
        <v>430575.06</v>
      </c>
      <c r="P24" s="182"/>
    </row>
    <row r="25" spans="1:16" ht="167.25" x14ac:dyDescent="0.25">
      <c r="A25" s="172">
        <v>20</v>
      </c>
      <c r="B25" s="173" t="s">
        <v>292</v>
      </c>
      <c r="C25" s="174" t="s">
        <v>293</v>
      </c>
      <c r="D25" s="174" t="s">
        <v>294</v>
      </c>
      <c r="E25" s="175" t="s">
        <v>237</v>
      </c>
      <c r="F25" s="176">
        <v>25000</v>
      </c>
      <c r="G25" s="177">
        <v>580101</v>
      </c>
      <c r="H25" s="178">
        <v>44034.708333333299</v>
      </c>
      <c r="I25" s="179">
        <v>0.3</v>
      </c>
      <c r="J25" s="179">
        <v>0.6</v>
      </c>
      <c r="K25" s="180">
        <v>0</v>
      </c>
      <c r="L25" s="180">
        <v>0</v>
      </c>
      <c r="M25" s="181">
        <v>0</v>
      </c>
      <c r="N25" s="181">
        <v>580.24</v>
      </c>
      <c r="O25" s="181">
        <v>579520.76</v>
      </c>
      <c r="P25" s="182"/>
    </row>
    <row r="26" spans="1:16" ht="315" x14ac:dyDescent="0.25">
      <c r="A26" s="172">
        <v>21</v>
      </c>
      <c r="B26" s="173" t="s">
        <v>295</v>
      </c>
      <c r="C26" s="174" t="s">
        <v>296</v>
      </c>
      <c r="D26" s="183" t="s">
        <v>297</v>
      </c>
      <c r="E26" s="175" t="s">
        <v>237</v>
      </c>
      <c r="F26" s="176">
        <v>153638.97149999999</v>
      </c>
      <c r="G26" s="177">
        <v>153639</v>
      </c>
      <c r="H26" s="178">
        <v>43951.708333333299</v>
      </c>
      <c r="I26" s="179">
        <v>0.6</v>
      </c>
      <c r="J26" s="179">
        <v>0.6</v>
      </c>
      <c r="K26" s="180">
        <v>0</v>
      </c>
      <c r="L26" s="180">
        <v>0</v>
      </c>
      <c r="M26" s="181">
        <v>-6.3948846218409004E-14</v>
      </c>
      <c r="N26" s="181">
        <v>22397.020000000004</v>
      </c>
      <c r="O26" s="181">
        <v>131241.97999999998</v>
      </c>
      <c r="P26" s="181"/>
    </row>
    <row r="27" spans="1:16" ht="165" x14ac:dyDescent="0.25">
      <c r="A27" s="172">
        <v>22</v>
      </c>
      <c r="B27" s="173" t="s">
        <v>298</v>
      </c>
      <c r="C27" s="174" t="s">
        <v>299</v>
      </c>
      <c r="D27" s="174" t="s">
        <v>300</v>
      </c>
      <c r="E27" s="175" t="s">
        <v>237</v>
      </c>
      <c r="F27" s="176">
        <v>73704.406499999997</v>
      </c>
      <c r="G27" s="177">
        <v>60000</v>
      </c>
      <c r="H27" s="178">
        <v>43242.708333333299</v>
      </c>
      <c r="I27" s="179">
        <v>1</v>
      </c>
      <c r="J27" s="179">
        <v>1</v>
      </c>
      <c r="K27" s="180">
        <v>0.33</v>
      </c>
      <c r="L27" s="180">
        <v>0.99</v>
      </c>
      <c r="M27" s="181">
        <v>1363.21</v>
      </c>
      <c r="N27" s="181">
        <v>7538.33</v>
      </c>
      <c r="O27" s="181">
        <v>51098.46</v>
      </c>
      <c r="P27" s="181"/>
    </row>
    <row r="28" spans="1:16" ht="255" x14ac:dyDescent="0.25">
      <c r="A28" s="172">
        <v>23</v>
      </c>
      <c r="B28" s="173" t="s">
        <v>301</v>
      </c>
      <c r="C28" s="174" t="s">
        <v>302</v>
      </c>
      <c r="D28" s="174" t="s">
        <v>303</v>
      </c>
      <c r="E28" s="175" t="s">
        <v>237</v>
      </c>
      <c r="F28" s="176">
        <v>25000</v>
      </c>
      <c r="G28" s="177">
        <v>25000</v>
      </c>
      <c r="H28" s="178">
        <v>43587.708333333299</v>
      </c>
      <c r="I28" s="179">
        <v>0.6</v>
      </c>
      <c r="J28" s="168">
        <v>0.6</v>
      </c>
      <c r="K28" s="169">
        <v>0</v>
      </c>
      <c r="L28" s="169">
        <v>0</v>
      </c>
      <c r="M28" s="170">
        <v>0</v>
      </c>
      <c r="N28" s="170">
        <v>2778.87</v>
      </c>
      <c r="O28" s="170">
        <v>22221.13</v>
      </c>
      <c r="P28" s="181"/>
    </row>
    <row r="29" spans="1:16" ht="285" x14ac:dyDescent="0.25">
      <c r="A29" s="172">
        <v>24</v>
      </c>
      <c r="B29" s="173" t="s">
        <v>304</v>
      </c>
      <c r="C29" s="174" t="s">
        <v>305</v>
      </c>
      <c r="D29" s="174" t="s">
        <v>306</v>
      </c>
      <c r="E29" s="175" t="s">
        <v>237</v>
      </c>
      <c r="F29" s="176">
        <v>68405.426999999996</v>
      </c>
      <c r="G29" s="177">
        <v>70000</v>
      </c>
      <c r="H29" s="178">
        <v>44011.708333333299</v>
      </c>
      <c r="I29" s="179">
        <v>0.1</v>
      </c>
      <c r="J29" s="179">
        <v>0.1</v>
      </c>
      <c r="K29" s="180">
        <v>0</v>
      </c>
      <c r="L29" s="180">
        <v>0</v>
      </c>
      <c r="M29" s="181">
        <v>0</v>
      </c>
      <c r="N29" s="181">
        <v>3380.3599999999997</v>
      </c>
      <c r="O29" s="181">
        <v>66619.64</v>
      </c>
      <c r="P29" s="184"/>
    </row>
    <row r="30" spans="1:16" ht="255" x14ac:dyDescent="0.25">
      <c r="A30" s="172">
        <v>25</v>
      </c>
      <c r="B30" s="173" t="s">
        <v>307</v>
      </c>
      <c r="C30" s="174" t="s">
        <v>308</v>
      </c>
      <c r="D30" s="207" t="s">
        <v>309</v>
      </c>
      <c r="E30" s="175" t="s">
        <v>237</v>
      </c>
      <c r="F30" s="176">
        <v>50000</v>
      </c>
      <c r="G30" s="177">
        <v>150000</v>
      </c>
      <c r="H30" s="178">
        <v>43156</v>
      </c>
      <c r="I30" s="179">
        <v>1</v>
      </c>
      <c r="J30" s="179">
        <v>1</v>
      </c>
      <c r="K30" s="180">
        <v>0</v>
      </c>
      <c r="L30" s="180">
        <v>0</v>
      </c>
      <c r="M30" s="181">
        <v>0</v>
      </c>
      <c r="N30" s="181">
        <v>0</v>
      </c>
      <c r="O30" s="181">
        <v>150000</v>
      </c>
      <c r="P30" s="181"/>
    </row>
    <row r="31" spans="1:16" ht="105.75" thickBot="1" x14ac:dyDescent="0.3">
      <c r="A31" s="186">
        <v>26</v>
      </c>
      <c r="B31" s="187" t="s">
        <v>310</v>
      </c>
      <c r="C31" s="188" t="s">
        <v>311</v>
      </c>
      <c r="D31" s="188" t="s">
        <v>312</v>
      </c>
      <c r="E31" s="189" t="s">
        <v>237</v>
      </c>
      <c r="F31" s="190">
        <v>57765.06749999999</v>
      </c>
      <c r="G31" s="191">
        <v>57765.06749999999</v>
      </c>
      <c r="H31" s="192">
        <v>43111.708333333299</v>
      </c>
      <c r="I31" s="193">
        <v>1</v>
      </c>
      <c r="J31" s="208">
        <v>1</v>
      </c>
      <c r="K31" s="169">
        <v>0.73</v>
      </c>
      <c r="L31" s="169">
        <v>1</v>
      </c>
      <c r="M31" s="170">
        <v>0</v>
      </c>
      <c r="N31" s="170">
        <v>4730.68</v>
      </c>
      <c r="O31" s="170">
        <v>53034.38749999999</v>
      </c>
      <c r="P31" s="194"/>
    </row>
    <row r="32" spans="1:16" ht="285.75" thickBot="1" x14ac:dyDescent="0.3">
      <c r="A32" s="195">
        <v>27</v>
      </c>
      <c r="B32" s="196" t="s">
        <v>313</v>
      </c>
      <c r="C32" s="197" t="s">
        <v>314</v>
      </c>
      <c r="D32" s="198" t="s">
        <v>315</v>
      </c>
      <c r="E32" s="199" t="s">
        <v>237</v>
      </c>
      <c r="F32" s="200">
        <v>325000</v>
      </c>
      <c r="G32" s="201">
        <v>100000</v>
      </c>
      <c r="H32" s="202">
        <v>43111</v>
      </c>
      <c r="I32" s="203">
        <v>1</v>
      </c>
      <c r="J32" s="208">
        <v>1</v>
      </c>
      <c r="K32" s="204">
        <v>0.7</v>
      </c>
      <c r="L32" s="204">
        <v>0.9</v>
      </c>
      <c r="M32" s="205">
        <v>21907.01</v>
      </c>
      <c r="N32" s="205">
        <v>31572.99</v>
      </c>
      <c r="O32" s="205">
        <v>46520</v>
      </c>
      <c r="P32" s="206"/>
    </row>
    <row r="33" spans="1:16" ht="285" x14ac:dyDescent="0.25">
      <c r="A33" s="160">
        <v>28</v>
      </c>
      <c r="B33" s="161" t="s">
        <v>316</v>
      </c>
      <c r="C33" s="162" t="s">
        <v>317</v>
      </c>
      <c r="D33" s="162" t="s">
        <v>318</v>
      </c>
      <c r="E33" s="163" t="s">
        <v>237</v>
      </c>
      <c r="F33" s="164">
        <v>396567.44699999999</v>
      </c>
      <c r="G33" s="165">
        <v>220000</v>
      </c>
      <c r="H33" s="166">
        <v>43383.708333333299</v>
      </c>
      <c r="I33" s="167">
        <v>1</v>
      </c>
      <c r="J33" s="168">
        <v>1</v>
      </c>
      <c r="K33" s="169">
        <v>0.13</v>
      </c>
      <c r="L33" s="169">
        <v>0.23</v>
      </c>
      <c r="M33" s="170">
        <v>76377.62</v>
      </c>
      <c r="N33" s="170">
        <v>8821.6</v>
      </c>
      <c r="O33" s="170">
        <v>134800.78</v>
      </c>
      <c r="P33" s="209"/>
    </row>
    <row r="34" spans="1:16" ht="375" x14ac:dyDescent="0.25">
      <c r="A34" s="172">
        <v>29</v>
      </c>
      <c r="B34" s="173" t="s">
        <v>319</v>
      </c>
      <c r="C34" s="174" t="s">
        <v>320</v>
      </c>
      <c r="D34" s="174" t="s">
        <v>321</v>
      </c>
      <c r="E34" s="175" t="s">
        <v>237</v>
      </c>
      <c r="F34" s="176">
        <v>25000</v>
      </c>
      <c r="G34" s="177">
        <v>25000</v>
      </c>
      <c r="H34" s="178">
        <v>43315</v>
      </c>
      <c r="I34" s="179">
        <v>0.95</v>
      </c>
      <c r="J34" s="179">
        <v>1</v>
      </c>
      <c r="K34" s="180">
        <v>0</v>
      </c>
      <c r="L34" s="180">
        <v>0</v>
      </c>
      <c r="M34" s="181">
        <v>0</v>
      </c>
      <c r="N34" s="181">
        <v>10100.77</v>
      </c>
      <c r="O34" s="181">
        <v>14899.23</v>
      </c>
      <c r="P34" s="181"/>
    </row>
    <row r="35" spans="1:16" ht="135" x14ac:dyDescent="0.25">
      <c r="A35" s="172">
        <v>30</v>
      </c>
      <c r="B35" s="173" t="s">
        <v>322</v>
      </c>
      <c r="C35" s="174" t="s">
        <v>323</v>
      </c>
      <c r="D35" s="174" t="s">
        <v>324</v>
      </c>
      <c r="E35" s="175" t="s">
        <v>237</v>
      </c>
      <c r="F35" s="176">
        <v>224748.54300000001</v>
      </c>
      <c r="G35" s="177">
        <v>224748.54300000001</v>
      </c>
      <c r="H35" s="178">
        <v>43432.708333333299</v>
      </c>
      <c r="I35" s="179">
        <v>1</v>
      </c>
      <c r="J35" s="179">
        <v>1</v>
      </c>
      <c r="K35" s="180">
        <v>0.17</v>
      </c>
      <c r="L35" s="180">
        <v>0.36</v>
      </c>
      <c r="M35" s="181">
        <v>33250</v>
      </c>
      <c r="N35" s="181">
        <v>10288.560000000001</v>
      </c>
      <c r="O35" s="181">
        <v>181209.98300000001</v>
      </c>
      <c r="P35" s="181"/>
    </row>
    <row r="36" spans="1:16" ht="135" x14ac:dyDescent="0.25">
      <c r="A36" s="172">
        <v>31</v>
      </c>
      <c r="B36" s="173" t="s">
        <v>325</v>
      </c>
      <c r="C36" s="175" t="s">
        <v>326</v>
      </c>
      <c r="D36" s="174" t="s">
        <v>327</v>
      </c>
      <c r="E36" s="175" t="s">
        <v>237</v>
      </c>
      <c r="F36" s="176">
        <v>52419.699000000001</v>
      </c>
      <c r="G36" s="177">
        <v>30000</v>
      </c>
      <c r="H36" s="178">
        <v>43161.708333333299</v>
      </c>
      <c r="I36" s="179">
        <v>1</v>
      </c>
      <c r="J36" s="179">
        <v>1</v>
      </c>
      <c r="K36" s="180">
        <v>0.3</v>
      </c>
      <c r="L36" s="180">
        <v>0.97</v>
      </c>
      <c r="M36" s="181">
        <v>11215</v>
      </c>
      <c r="N36" s="181">
        <v>14534.580000000005</v>
      </c>
      <c r="O36" s="181">
        <v>4250.4199999999946</v>
      </c>
      <c r="P36" s="181"/>
    </row>
    <row r="37" spans="1:16" ht="135" x14ac:dyDescent="0.25">
      <c r="A37" s="172">
        <v>32</v>
      </c>
      <c r="B37" s="173" t="s">
        <v>328</v>
      </c>
      <c r="C37" s="174" t="s">
        <v>329</v>
      </c>
      <c r="D37" s="174" t="s">
        <v>327</v>
      </c>
      <c r="E37" s="175" t="s">
        <v>237</v>
      </c>
      <c r="F37" s="176">
        <v>130000</v>
      </c>
      <c r="G37" s="177">
        <v>70000</v>
      </c>
      <c r="H37" s="178">
        <v>43185.708333333299</v>
      </c>
      <c r="I37" s="179">
        <v>1</v>
      </c>
      <c r="J37" s="179">
        <v>1</v>
      </c>
      <c r="K37" s="180">
        <v>0.63</v>
      </c>
      <c r="L37" s="180">
        <v>0.87</v>
      </c>
      <c r="M37" s="181">
        <v>23232.78</v>
      </c>
      <c r="N37" s="181">
        <v>33575.49</v>
      </c>
      <c r="O37" s="181">
        <v>13191.730000000003</v>
      </c>
      <c r="P37" s="181"/>
    </row>
    <row r="38" spans="1:16" ht="285" x14ac:dyDescent="0.25">
      <c r="A38" s="185">
        <v>33</v>
      </c>
      <c r="B38" s="173" t="s">
        <v>330</v>
      </c>
      <c r="C38" s="175" t="s">
        <v>331</v>
      </c>
      <c r="D38" s="174" t="s">
        <v>332</v>
      </c>
      <c r="E38" s="175" t="s">
        <v>237</v>
      </c>
      <c r="F38" s="176">
        <v>0</v>
      </c>
      <c r="G38" s="177">
        <v>108900</v>
      </c>
      <c r="H38" s="178">
        <v>43198.708333333299</v>
      </c>
      <c r="I38" s="179">
        <v>1</v>
      </c>
      <c r="J38" s="179">
        <v>1</v>
      </c>
      <c r="K38" s="180">
        <v>0</v>
      </c>
      <c r="L38" s="180">
        <v>0</v>
      </c>
      <c r="M38" s="181">
        <v>0</v>
      </c>
      <c r="N38" s="181">
        <v>122.38</v>
      </c>
      <c r="O38" s="181">
        <v>108777.62</v>
      </c>
      <c r="P38" s="182"/>
    </row>
    <row r="39" spans="1:16" ht="135" x14ac:dyDescent="0.25">
      <c r="A39" s="172">
        <v>34</v>
      </c>
      <c r="B39" s="173" t="s">
        <v>333</v>
      </c>
      <c r="C39" s="174" t="s">
        <v>334</v>
      </c>
      <c r="D39" s="174" t="s">
        <v>327</v>
      </c>
      <c r="E39" s="175" t="s">
        <v>237</v>
      </c>
      <c r="F39" s="176">
        <v>25000</v>
      </c>
      <c r="G39" s="177">
        <v>30000</v>
      </c>
      <c r="H39" s="178">
        <v>43168.708333333299</v>
      </c>
      <c r="I39" s="179">
        <v>1</v>
      </c>
      <c r="J39" s="179">
        <v>1</v>
      </c>
      <c r="K39" s="180">
        <v>0.46</v>
      </c>
      <c r="L39" s="180">
        <v>0.96</v>
      </c>
      <c r="M39" s="181">
        <v>0</v>
      </c>
      <c r="N39" s="181">
        <v>2384.64</v>
      </c>
      <c r="O39" s="181">
        <v>27615.360000000001</v>
      </c>
      <c r="P39" s="181"/>
    </row>
    <row r="40" spans="1:16" ht="390" x14ac:dyDescent="0.25">
      <c r="A40" s="172">
        <v>35</v>
      </c>
      <c r="B40" s="173" t="s">
        <v>335</v>
      </c>
      <c r="C40" s="174" t="s">
        <v>336</v>
      </c>
      <c r="D40" s="174" t="s">
        <v>337</v>
      </c>
      <c r="E40" s="175" t="s">
        <v>237</v>
      </c>
      <c r="F40" s="176">
        <v>327367.15950000001</v>
      </c>
      <c r="G40" s="177">
        <v>492000</v>
      </c>
      <c r="H40" s="178">
        <v>43507.708333333299</v>
      </c>
      <c r="I40" s="179">
        <v>1</v>
      </c>
      <c r="J40" s="179">
        <v>1</v>
      </c>
      <c r="K40" s="180">
        <v>0.21</v>
      </c>
      <c r="L40" s="180">
        <v>0.38</v>
      </c>
      <c r="M40" s="181">
        <v>1.9539925233402799E-14</v>
      </c>
      <c r="N40" s="181">
        <v>11568.949999999999</v>
      </c>
      <c r="O40" s="181">
        <v>480431.05</v>
      </c>
      <c r="P40" s="181"/>
    </row>
    <row r="41" spans="1:16" ht="390" x14ac:dyDescent="0.25">
      <c r="A41" s="172">
        <v>36</v>
      </c>
      <c r="B41" s="173" t="s">
        <v>338</v>
      </c>
      <c r="C41" s="174" t="s">
        <v>339</v>
      </c>
      <c r="D41" s="174" t="s">
        <v>340</v>
      </c>
      <c r="E41" s="175" t="s">
        <v>237</v>
      </c>
      <c r="F41" s="176">
        <v>25000</v>
      </c>
      <c r="G41" s="177">
        <v>100000</v>
      </c>
      <c r="H41" s="178">
        <v>44481.708333333299</v>
      </c>
      <c r="I41" s="179">
        <v>0.1</v>
      </c>
      <c r="J41" s="179">
        <v>0.1</v>
      </c>
      <c r="K41" s="180">
        <v>0</v>
      </c>
      <c r="L41" s="180">
        <v>0</v>
      </c>
      <c r="M41" s="181">
        <v>0</v>
      </c>
      <c r="N41" s="181">
        <v>0</v>
      </c>
      <c r="O41" s="181">
        <v>100000</v>
      </c>
      <c r="P41" s="181"/>
    </row>
    <row r="42" spans="1:16" ht="197.25" x14ac:dyDescent="0.25">
      <c r="A42" s="172">
        <v>37</v>
      </c>
      <c r="B42" s="173" t="s">
        <v>341</v>
      </c>
      <c r="C42" s="174" t="s">
        <v>342</v>
      </c>
      <c r="D42" s="174" t="s">
        <v>343</v>
      </c>
      <c r="E42" s="175" t="s">
        <v>237</v>
      </c>
      <c r="F42" s="176">
        <v>25000</v>
      </c>
      <c r="G42" s="177">
        <v>385000</v>
      </c>
      <c r="H42" s="178">
        <v>43354.708333333299</v>
      </c>
      <c r="I42" s="179">
        <v>0.6</v>
      </c>
      <c r="J42" s="179">
        <v>0.6</v>
      </c>
      <c r="K42" s="180">
        <v>0</v>
      </c>
      <c r="L42" s="180">
        <v>0</v>
      </c>
      <c r="M42" s="181">
        <v>0</v>
      </c>
      <c r="N42" s="181">
        <v>234.22</v>
      </c>
      <c r="O42" s="181">
        <v>384765.78</v>
      </c>
      <c r="P42" s="182"/>
    </row>
    <row r="43" spans="1:16" ht="225" x14ac:dyDescent="0.25">
      <c r="A43" s="172">
        <v>38</v>
      </c>
      <c r="B43" s="173" t="s">
        <v>344</v>
      </c>
      <c r="C43" s="174" t="s">
        <v>345</v>
      </c>
      <c r="D43" s="174" t="s">
        <v>346</v>
      </c>
      <c r="E43" s="175" t="s">
        <v>237</v>
      </c>
      <c r="F43" s="176">
        <v>150000</v>
      </c>
      <c r="G43" s="177">
        <v>183000</v>
      </c>
      <c r="H43" s="178">
        <v>43369.708333333299</v>
      </c>
      <c r="I43" s="179">
        <v>1</v>
      </c>
      <c r="J43" s="179">
        <v>1</v>
      </c>
      <c r="K43" s="180">
        <v>0.35</v>
      </c>
      <c r="L43" s="180">
        <v>0.47000000000000003</v>
      </c>
      <c r="M43" s="181">
        <v>0</v>
      </c>
      <c r="N43" s="181">
        <v>6139.3000000000011</v>
      </c>
      <c r="O43" s="181">
        <v>176860.7</v>
      </c>
      <c r="P43" s="181"/>
    </row>
    <row r="44" spans="1:16" ht="150" x14ac:dyDescent="0.25">
      <c r="A44" s="172">
        <v>39</v>
      </c>
      <c r="B44" s="173" t="s">
        <v>347</v>
      </c>
      <c r="C44" s="174" t="s">
        <v>348</v>
      </c>
      <c r="D44" s="174" t="s">
        <v>349</v>
      </c>
      <c r="E44" s="175" t="s">
        <v>237</v>
      </c>
      <c r="F44" s="176">
        <v>49072.646999999997</v>
      </c>
      <c r="G44" s="177">
        <v>81000</v>
      </c>
      <c r="H44" s="178">
        <v>43229.708333333299</v>
      </c>
      <c r="I44" s="179">
        <v>1</v>
      </c>
      <c r="J44" s="179">
        <v>1</v>
      </c>
      <c r="K44" s="180">
        <v>0.32</v>
      </c>
      <c r="L44" s="180">
        <v>0.59</v>
      </c>
      <c r="M44" s="181">
        <v>1500</v>
      </c>
      <c r="N44" s="181">
        <v>6940.380000000001</v>
      </c>
      <c r="O44" s="181">
        <v>72559.62</v>
      </c>
      <c r="P44" s="181"/>
    </row>
    <row r="45" spans="1:16" ht="195" x14ac:dyDescent="0.25">
      <c r="A45" s="172">
        <v>40</v>
      </c>
      <c r="B45" s="173" t="s">
        <v>350</v>
      </c>
      <c r="C45" s="174" t="s">
        <v>351</v>
      </c>
      <c r="D45" s="174" t="s">
        <v>352</v>
      </c>
      <c r="E45" s="175" t="s">
        <v>237</v>
      </c>
      <c r="F45" s="176">
        <v>25000</v>
      </c>
      <c r="G45" s="177">
        <v>10000</v>
      </c>
      <c r="H45" s="178">
        <v>43054.708333333336</v>
      </c>
      <c r="I45" s="179">
        <v>1</v>
      </c>
      <c r="J45" s="179">
        <v>1</v>
      </c>
      <c r="K45" s="180">
        <v>0.89</v>
      </c>
      <c r="L45" s="180">
        <v>1</v>
      </c>
      <c r="M45" s="181">
        <v>0</v>
      </c>
      <c r="N45" s="181">
        <v>0</v>
      </c>
      <c r="O45" s="181">
        <v>10000</v>
      </c>
      <c r="P45" s="181"/>
    </row>
    <row r="46" spans="1:16" ht="135" x14ac:dyDescent="0.25">
      <c r="A46" s="172">
        <v>41</v>
      </c>
      <c r="B46" s="173" t="s">
        <v>353</v>
      </c>
      <c r="C46" s="174" t="s">
        <v>354</v>
      </c>
      <c r="D46" s="174" t="s">
        <v>355</v>
      </c>
      <c r="E46" s="175" t="s">
        <v>237</v>
      </c>
      <c r="F46" s="176">
        <v>70000</v>
      </c>
      <c r="G46" s="177">
        <v>70000</v>
      </c>
      <c r="H46" s="178">
        <v>43179.708333333299</v>
      </c>
      <c r="I46" s="179">
        <v>1</v>
      </c>
      <c r="J46" s="179">
        <v>1</v>
      </c>
      <c r="K46" s="180">
        <v>0.54</v>
      </c>
      <c r="L46" s="180">
        <v>0.88</v>
      </c>
      <c r="M46" s="181">
        <v>721.45</v>
      </c>
      <c r="N46" s="181">
        <v>8802.0500000000011</v>
      </c>
      <c r="O46" s="181">
        <v>60476.5</v>
      </c>
      <c r="P46" s="181"/>
    </row>
    <row r="47" spans="1:16" ht="90" x14ac:dyDescent="0.25">
      <c r="A47" s="172">
        <v>42</v>
      </c>
      <c r="B47" s="173" t="s">
        <v>356</v>
      </c>
      <c r="C47" s="174" t="s">
        <v>357</v>
      </c>
      <c r="D47" s="174" t="s">
        <v>358</v>
      </c>
      <c r="E47" s="175" t="s">
        <v>237</v>
      </c>
      <c r="F47" s="176">
        <v>236087.12099999998</v>
      </c>
      <c r="G47" s="177">
        <v>180000</v>
      </c>
      <c r="H47" s="178">
        <v>43082.416666666701</v>
      </c>
      <c r="I47" s="179">
        <v>1</v>
      </c>
      <c r="J47" s="179">
        <v>1</v>
      </c>
      <c r="K47" s="180">
        <v>0.99</v>
      </c>
      <c r="L47" s="180">
        <v>0.99</v>
      </c>
      <c r="M47" s="181">
        <v>0</v>
      </c>
      <c r="N47" s="181">
        <v>0</v>
      </c>
      <c r="O47" s="181">
        <v>180000</v>
      </c>
      <c r="P47" s="181"/>
    </row>
    <row r="48" spans="1:16" ht="390.75" thickBot="1" x14ac:dyDescent="0.3">
      <c r="A48" s="186">
        <v>43</v>
      </c>
      <c r="B48" s="187" t="s">
        <v>359</v>
      </c>
      <c r="C48" s="188" t="s">
        <v>360</v>
      </c>
      <c r="D48" s="188" t="s">
        <v>361</v>
      </c>
      <c r="E48" s="189" t="s">
        <v>237</v>
      </c>
      <c r="F48" s="190">
        <v>452827.51050000003</v>
      </c>
      <c r="G48" s="191">
        <v>388000</v>
      </c>
      <c r="H48" s="192">
        <v>43364.708333333299</v>
      </c>
      <c r="I48" s="193">
        <v>1</v>
      </c>
      <c r="J48" s="168">
        <v>1</v>
      </c>
      <c r="K48" s="169">
        <v>0.28000000000000003</v>
      </c>
      <c r="L48" s="169">
        <v>0.56000000000000005</v>
      </c>
      <c r="M48" s="170">
        <v>16061</v>
      </c>
      <c r="N48" s="170">
        <v>0</v>
      </c>
      <c r="O48" s="170">
        <v>371939</v>
      </c>
      <c r="P48" s="194"/>
    </row>
    <row r="49" spans="1:16" ht="165.75" thickBot="1" x14ac:dyDescent="0.3">
      <c r="A49" s="195">
        <v>44</v>
      </c>
      <c r="B49" s="196" t="s">
        <v>362</v>
      </c>
      <c r="C49" s="197" t="s">
        <v>363</v>
      </c>
      <c r="D49" s="197" t="s">
        <v>364</v>
      </c>
      <c r="E49" s="199" t="s">
        <v>237</v>
      </c>
      <c r="F49" s="200">
        <v>50000</v>
      </c>
      <c r="G49" s="201">
        <v>50000</v>
      </c>
      <c r="H49" s="202">
        <v>43112.708333333299</v>
      </c>
      <c r="I49" s="203">
        <v>1</v>
      </c>
      <c r="J49" s="203">
        <v>1</v>
      </c>
      <c r="K49" s="204">
        <v>0.92</v>
      </c>
      <c r="L49" s="204">
        <v>1</v>
      </c>
      <c r="M49" s="205">
        <v>0</v>
      </c>
      <c r="N49" s="205">
        <v>0</v>
      </c>
      <c r="O49" s="205">
        <v>50000</v>
      </c>
      <c r="P49" s="206"/>
    </row>
    <row r="50" spans="1:16" ht="150" x14ac:dyDescent="0.25">
      <c r="A50" s="160">
        <v>45</v>
      </c>
      <c r="B50" s="161" t="s">
        <v>365</v>
      </c>
      <c r="C50" s="162" t="s">
        <v>366</v>
      </c>
      <c r="D50" s="162" t="s">
        <v>367</v>
      </c>
      <c r="E50" s="163" t="s">
        <v>237</v>
      </c>
      <c r="F50" s="164">
        <v>20400</v>
      </c>
      <c r="G50" s="165">
        <v>15000</v>
      </c>
      <c r="H50" s="166">
        <v>43077.708333333299</v>
      </c>
      <c r="I50" s="167">
        <v>1</v>
      </c>
      <c r="J50" s="168">
        <v>1</v>
      </c>
      <c r="K50" s="169">
        <v>0.8</v>
      </c>
      <c r="L50" s="169">
        <v>0.99</v>
      </c>
      <c r="M50" s="170">
        <v>19377.29</v>
      </c>
      <c r="N50" s="170">
        <v>0</v>
      </c>
      <c r="O50" s="170">
        <v>-4377.2900000000009</v>
      </c>
      <c r="P50" s="171"/>
    </row>
    <row r="51" spans="1:16" ht="135" x14ac:dyDescent="0.25">
      <c r="A51" s="172">
        <v>46</v>
      </c>
      <c r="B51" s="173" t="s">
        <v>368</v>
      </c>
      <c r="C51" s="174" t="s">
        <v>369</v>
      </c>
      <c r="D51" s="174" t="s">
        <v>370</v>
      </c>
      <c r="E51" s="175" t="s">
        <v>237</v>
      </c>
      <c r="F51" s="176">
        <v>63367.237499999996</v>
      </c>
      <c r="G51" s="177">
        <v>36000</v>
      </c>
      <c r="H51" s="178">
        <v>43334.5</v>
      </c>
      <c r="I51" s="179">
        <v>1</v>
      </c>
      <c r="J51" s="179">
        <v>1</v>
      </c>
      <c r="K51" s="180">
        <v>0.41</v>
      </c>
      <c r="L51" s="180">
        <v>0.62</v>
      </c>
      <c r="M51" s="181">
        <v>0</v>
      </c>
      <c r="N51" s="181">
        <v>0</v>
      </c>
      <c r="O51" s="181">
        <v>36000</v>
      </c>
      <c r="P51" s="181"/>
    </row>
    <row r="52" spans="1:16" ht="165" x14ac:dyDescent="0.25">
      <c r="A52" s="172">
        <v>47</v>
      </c>
      <c r="B52" s="173" t="s">
        <v>371</v>
      </c>
      <c r="C52" s="174" t="s">
        <v>372</v>
      </c>
      <c r="D52" s="174" t="s">
        <v>373</v>
      </c>
      <c r="E52" s="175" t="s">
        <v>237</v>
      </c>
      <c r="F52" s="176">
        <v>97679.52</v>
      </c>
      <c r="G52" s="177">
        <v>130000</v>
      </c>
      <c r="H52" s="178">
        <v>43235.708333333299</v>
      </c>
      <c r="I52" s="179">
        <v>1</v>
      </c>
      <c r="J52" s="179">
        <v>1</v>
      </c>
      <c r="K52" s="180">
        <v>0.39</v>
      </c>
      <c r="L52" s="180">
        <v>0.77</v>
      </c>
      <c r="M52" s="181">
        <v>0</v>
      </c>
      <c r="N52" s="181">
        <v>74.570000000000007</v>
      </c>
      <c r="O52" s="181">
        <v>129925.43</v>
      </c>
      <c r="P52" s="181"/>
    </row>
    <row r="53" spans="1:16" ht="180" x14ac:dyDescent="0.25">
      <c r="A53" s="172">
        <v>48</v>
      </c>
      <c r="B53" s="173" t="s">
        <v>374</v>
      </c>
      <c r="C53" s="174" t="s">
        <v>375</v>
      </c>
      <c r="D53" s="174" t="s">
        <v>376</v>
      </c>
      <c r="E53" s="175" t="s">
        <v>237</v>
      </c>
      <c r="F53" s="176">
        <v>125000</v>
      </c>
      <c r="G53" s="177">
        <v>125000</v>
      </c>
      <c r="H53" s="178">
        <v>43460.708333333336</v>
      </c>
      <c r="I53" s="179">
        <v>1</v>
      </c>
      <c r="J53" s="179">
        <v>1</v>
      </c>
      <c r="K53" s="180">
        <v>0.55000000000000004</v>
      </c>
      <c r="L53" s="180">
        <v>0.55000000000000004</v>
      </c>
      <c r="M53" s="181">
        <v>35040.559999999998</v>
      </c>
      <c r="N53" s="181">
        <v>17136.93</v>
      </c>
      <c r="O53" s="181">
        <v>72822.510000000009</v>
      </c>
      <c r="P53" s="181"/>
    </row>
    <row r="54" spans="1:16" ht="150" x14ac:dyDescent="0.25">
      <c r="A54" s="172">
        <v>49</v>
      </c>
      <c r="B54" s="173" t="s">
        <v>377</v>
      </c>
      <c r="C54" s="174" t="s">
        <v>378</v>
      </c>
      <c r="D54" s="174" t="s">
        <v>379</v>
      </c>
      <c r="E54" s="175" t="s">
        <v>237</v>
      </c>
      <c r="F54" s="176">
        <v>317000</v>
      </c>
      <c r="G54" s="177">
        <v>400000</v>
      </c>
      <c r="H54" s="178">
        <v>43552.708333333299</v>
      </c>
      <c r="I54" s="179">
        <v>0.3</v>
      </c>
      <c r="J54" s="179">
        <v>0.3</v>
      </c>
      <c r="K54" s="180">
        <v>0</v>
      </c>
      <c r="L54" s="180">
        <v>0</v>
      </c>
      <c r="M54" s="181">
        <v>0</v>
      </c>
      <c r="N54" s="181">
        <v>0</v>
      </c>
      <c r="O54" s="181">
        <v>400000</v>
      </c>
      <c r="P54" s="181"/>
    </row>
    <row r="55" spans="1:16" ht="180" x14ac:dyDescent="0.25">
      <c r="A55" s="172">
        <v>50</v>
      </c>
      <c r="B55" s="173" t="s">
        <v>380</v>
      </c>
      <c r="C55" s="174" t="s">
        <v>381</v>
      </c>
      <c r="D55" s="183" t="s">
        <v>382</v>
      </c>
      <c r="E55" s="175" t="s">
        <v>237</v>
      </c>
      <c r="F55" s="176">
        <v>68673.955499999996</v>
      </c>
      <c r="G55" s="177">
        <v>45000</v>
      </c>
      <c r="H55" s="178">
        <v>43832.5</v>
      </c>
      <c r="I55" s="179">
        <v>0.3</v>
      </c>
      <c r="J55" s="179">
        <v>0.3</v>
      </c>
      <c r="K55" s="180">
        <v>0</v>
      </c>
      <c r="L55" s="180">
        <v>0</v>
      </c>
      <c r="M55" s="181">
        <v>0</v>
      </c>
      <c r="N55" s="181">
        <v>1074.19</v>
      </c>
      <c r="O55" s="181">
        <v>43925.81</v>
      </c>
      <c r="P55" s="181"/>
    </row>
    <row r="56" spans="1:16" ht="165" x14ac:dyDescent="0.25">
      <c r="A56" s="172">
        <v>51</v>
      </c>
      <c r="B56" s="173" t="s">
        <v>383</v>
      </c>
      <c r="C56" s="174" t="s">
        <v>384</v>
      </c>
      <c r="D56" s="174" t="s">
        <v>385</v>
      </c>
      <c r="E56" s="175" t="s">
        <v>237</v>
      </c>
      <c r="F56" s="176">
        <v>250000</v>
      </c>
      <c r="G56" s="177">
        <v>250000</v>
      </c>
      <c r="H56" s="178">
        <v>44179.708333333299</v>
      </c>
      <c r="I56" s="179">
        <v>0.1</v>
      </c>
      <c r="J56" s="179">
        <v>0.1</v>
      </c>
      <c r="K56" s="180">
        <v>0</v>
      </c>
      <c r="L56" s="180">
        <v>0</v>
      </c>
      <c r="M56" s="181">
        <v>163.60000000000028</v>
      </c>
      <c r="N56" s="181">
        <v>28630.409999999996</v>
      </c>
      <c r="O56" s="181">
        <v>221205.99</v>
      </c>
      <c r="P56" s="184"/>
    </row>
    <row r="57" spans="1:16" ht="165.75" thickBot="1" x14ac:dyDescent="0.3">
      <c r="A57" s="186">
        <v>52</v>
      </c>
      <c r="B57" s="187" t="s">
        <v>386</v>
      </c>
      <c r="C57" s="188" t="s">
        <v>387</v>
      </c>
      <c r="D57" s="188" t="s">
        <v>388</v>
      </c>
      <c r="E57" s="189" t="s">
        <v>237</v>
      </c>
      <c r="F57" s="190">
        <v>10000</v>
      </c>
      <c r="G57" s="191">
        <v>15000</v>
      </c>
      <c r="H57" s="192">
        <v>43301</v>
      </c>
      <c r="I57" s="193">
        <v>0.6</v>
      </c>
      <c r="J57" s="168">
        <v>0.6</v>
      </c>
      <c r="K57" s="169">
        <v>0</v>
      </c>
      <c r="L57" s="210">
        <v>0</v>
      </c>
      <c r="M57" s="170">
        <v>0</v>
      </c>
      <c r="N57" s="170">
        <v>1231.5899999999999</v>
      </c>
      <c r="O57" s="170">
        <v>13768.41</v>
      </c>
      <c r="P57" s="194"/>
    </row>
    <row r="58" spans="1:16" ht="165.75" thickBot="1" x14ac:dyDescent="0.3">
      <c r="A58" s="195">
        <v>53</v>
      </c>
      <c r="B58" s="196" t="s">
        <v>389</v>
      </c>
      <c r="C58" s="197" t="s">
        <v>390</v>
      </c>
      <c r="D58" s="197" t="s">
        <v>391</v>
      </c>
      <c r="E58" s="199" t="s">
        <v>237</v>
      </c>
      <c r="F58" s="200">
        <v>15000</v>
      </c>
      <c r="G58" s="201">
        <v>15000</v>
      </c>
      <c r="H58" s="202">
        <v>43021.704444444404</v>
      </c>
      <c r="I58" s="203">
        <v>1</v>
      </c>
      <c r="J58" s="203">
        <v>1</v>
      </c>
      <c r="K58" s="204">
        <v>1</v>
      </c>
      <c r="L58" s="211">
        <v>1</v>
      </c>
      <c r="M58" s="205">
        <v>0</v>
      </c>
      <c r="N58" s="205">
        <v>0</v>
      </c>
      <c r="O58" s="205">
        <v>15000</v>
      </c>
      <c r="P58" s="159"/>
    </row>
    <row r="59" spans="1:16" ht="315" x14ac:dyDescent="0.25">
      <c r="A59" s="160">
        <v>54</v>
      </c>
      <c r="B59" s="161" t="s">
        <v>392</v>
      </c>
      <c r="C59" s="162" t="s">
        <v>393</v>
      </c>
      <c r="D59" s="162" t="s">
        <v>255</v>
      </c>
      <c r="E59" s="163" t="s">
        <v>237</v>
      </c>
      <c r="F59" s="164">
        <v>150000</v>
      </c>
      <c r="G59" s="165">
        <v>150000</v>
      </c>
      <c r="H59" s="166">
        <v>43279.708333333299</v>
      </c>
      <c r="I59" s="167">
        <v>1</v>
      </c>
      <c r="J59" s="168">
        <v>1</v>
      </c>
      <c r="K59" s="169">
        <v>0.15</v>
      </c>
      <c r="L59" s="169">
        <v>0.33</v>
      </c>
      <c r="M59" s="170">
        <v>1425.43</v>
      </c>
      <c r="N59" s="170">
        <v>8062.92</v>
      </c>
      <c r="O59" s="170">
        <v>140511.65</v>
      </c>
      <c r="P59" s="209"/>
    </row>
    <row r="60" spans="1:16" ht="330" x14ac:dyDescent="0.25">
      <c r="A60" s="172">
        <v>55</v>
      </c>
      <c r="B60" s="173" t="s">
        <v>394</v>
      </c>
      <c r="C60" s="174" t="s">
        <v>395</v>
      </c>
      <c r="D60" s="174" t="s">
        <v>396</v>
      </c>
      <c r="E60" s="175" t="s">
        <v>237</v>
      </c>
      <c r="F60" s="176">
        <v>77399</v>
      </c>
      <c r="G60" s="177">
        <v>100000</v>
      </c>
      <c r="H60" s="178">
        <v>43404.708333333299</v>
      </c>
      <c r="I60" s="179">
        <v>1</v>
      </c>
      <c r="J60" s="179">
        <v>1</v>
      </c>
      <c r="K60" s="180">
        <v>0.4</v>
      </c>
      <c r="L60" s="180">
        <v>0.53</v>
      </c>
      <c r="M60" s="181">
        <v>0</v>
      </c>
      <c r="N60" s="181">
        <v>0</v>
      </c>
      <c r="O60" s="181">
        <v>100000</v>
      </c>
      <c r="P60" s="184"/>
    </row>
    <row r="61" spans="1:16" ht="255" x14ac:dyDescent="0.25">
      <c r="A61" s="172">
        <v>56</v>
      </c>
      <c r="B61" s="173" t="s">
        <v>397</v>
      </c>
      <c r="C61" s="174" t="s">
        <v>398</v>
      </c>
      <c r="D61" s="174" t="s">
        <v>399</v>
      </c>
      <c r="E61" s="175" t="s">
        <v>237</v>
      </c>
      <c r="F61" s="176">
        <v>25000</v>
      </c>
      <c r="G61" s="177">
        <v>25000</v>
      </c>
      <c r="H61" s="178">
        <v>43344</v>
      </c>
      <c r="I61" s="179">
        <v>0.1</v>
      </c>
      <c r="J61" s="179">
        <v>0.1</v>
      </c>
      <c r="K61" s="212">
        <v>0</v>
      </c>
      <c r="L61" s="180">
        <v>0</v>
      </c>
      <c r="M61" s="181">
        <v>0</v>
      </c>
      <c r="N61" s="181">
        <v>0</v>
      </c>
      <c r="O61" s="181">
        <v>25000</v>
      </c>
      <c r="P61" s="213"/>
    </row>
    <row r="62" spans="1:16" ht="135.75" thickBot="1" x14ac:dyDescent="0.3">
      <c r="A62" s="186">
        <v>57</v>
      </c>
      <c r="B62" s="187" t="s">
        <v>400</v>
      </c>
      <c r="C62" s="188" t="s">
        <v>401</v>
      </c>
      <c r="D62" s="188" t="s">
        <v>402</v>
      </c>
      <c r="E62" s="189" t="s">
        <v>237</v>
      </c>
      <c r="F62" s="190">
        <v>11625</v>
      </c>
      <c r="G62" s="191">
        <v>11625</v>
      </c>
      <c r="H62" s="192">
        <v>43109.708333333299</v>
      </c>
      <c r="I62" s="193">
        <v>1</v>
      </c>
      <c r="J62" s="214">
        <v>1</v>
      </c>
      <c r="K62" s="169">
        <v>0.5</v>
      </c>
      <c r="L62" s="169">
        <v>1</v>
      </c>
      <c r="M62" s="170">
        <v>0</v>
      </c>
      <c r="N62" s="170">
        <v>0</v>
      </c>
      <c r="O62" s="170">
        <v>11625</v>
      </c>
      <c r="P62" s="215"/>
    </row>
    <row r="63" spans="1:16" ht="165.75" thickBot="1" x14ac:dyDescent="0.3">
      <c r="A63" s="195">
        <v>58</v>
      </c>
      <c r="B63" s="196" t="s">
        <v>403</v>
      </c>
      <c r="C63" s="197" t="s">
        <v>404</v>
      </c>
      <c r="D63" s="197" t="s">
        <v>405</v>
      </c>
      <c r="E63" s="199" t="s">
        <v>237</v>
      </c>
      <c r="F63" s="200">
        <v>30000</v>
      </c>
      <c r="G63" s="201">
        <v>0</v>
      </c>
      <c r="H63" s="202">
        <v>43334.708333333299</v>
      </c>
      <c r="I63" s="203">
        <v>1</v>
      </c>
      <c r="J63" s="208">
        <v>1</v>
      </c>
      <c r="K63" s="204">
        <v>0.34</v>
      </c>
      <c r="L63" s="204">
        <v>0.61</v>
      </c>
      <c r="M63" s="205">
        <v>0</v>
      </c>
      <c r="N63" s="205">
        <v>0</v>
      </c>
      <c r="O63" s="205">
        <v>0</v>
      </c>
      <c r="P63" s="159"/>
    </row>
    <row r="64" spans="1:16" ht="120.75" thickBot="1" x14ac:dyDescent="0.3">
      <c r="A64" s="216">
        <v>59</v>
      </c>
      <c r="B64" s="217" t="s">
        <v>406</v>
      </c>
      <c r="C64" s="218" t="s">
        <v>407</v>
      </c>
      <c r="D64" s="218" t="s">
        <v>408</v>
      </c>
      <c r="E64" s="219" t="s">
        <v>237</v>
      </c>
      <c r="F64" s="220">
        <v>25000</v>
      </c>
      <c r="G64" s="221">
        <v>25000</v>
      </c>
      <c r="H64" s="222">
        <v>42885.708333333299</v>
      </c>
      <c r="I64" s="168">
        <v>1</v>
      </c>
      <c r="J64" s="208">
        <v>1</v>
      </c>
      <c r="K64" s="169">
        <v>1</v>
      </c>
      <c r="L64" s="169">
        <v>1</v>
      </c>
      <c r="M64" s="170">
        <v>0</v>
      </c>
      <c r="N64" s="170">
        <v>0</v>
      </c>
      <c r="O64" s="170">
        <v>25000</v>
      </c>
      <c r="P64" s="223"/>
    </row>
    <row r="65" spans="1:16" ht="165.75" thickBot="1" x14ac:dyDescent="0.3">
      <c r="A65" s="195">
        <v>60</v>
      </c>
      <c r="B65" s="196" t="s">
        <v>409</v>
      </c>
      <c r="C65" s="197" t="s">
        <v>410</v>
      </c>
      <c r="D65" s="197" t="s">
        <v>411</v>
      </c>
      <c r="E65" s="199" t="s">
        <v>237</v>
      </c>
      <c r="F65" s="200">
        <v>250000</v>
      </c>
      <c r="G65" s="201">
        <v>0</v>
      </c>
      <c r="H65" s="202">
        <v>43560.708333333299</v>
      </c>
      <c r="I65" s="203">
        <v>1</v>
      </c>
      <c r="J65" s="208">
        <v>1</v>
      </c>
      <c r="K65" s="204">
        <v>0.13</v>
      </c>
      <c r="L65" s="204">
        <v>0.43</v>
      </c>
      <c r="M65" s="205">
        <v>0</v>
      </c>
      <c r="N65" s="205">
        <v>0</v>
      </c>
      <c r="O65" s="205">
        <v>0</v>
      </c>
      <c r="P65" s="159"/>
    </row>
    <row r="66" spans="1:16" ht="225.75" thickBot="1" x14ac:dyDescent="0.3">
      <c r="A66" s="224">
        <v>61</v>
      </c>
      <c r="B66" s="217" t="s">
        <v>412</v>
      </c>
      <c r="C66" s="218" t="s">
        <v>413</v>
      </c>
      <c r="D66" s="218" t="s">
        <v>414</v>
      </c>
      <c r="E66" s="219" t="s">
        <v>237</v>
      </c>
      <c r="F66" s="220">
        <v>0</v>
      </c>
      <c r="G66" s="221">
        <v>822405</v>
      </c>
      <c r="H66" s="222" t="s">
        <v>415</v>
      </c>
      <c r="I66" s="168">
        <v>0</v>
      </c>
      <c r="J66" s="168" t="s">
        <v>61</v>
      </c>
      <c r="K66" s="169">
        <v>0</v>
      </c>
      <c r="L66" s="169">
        <v>0</v>
      </c>
      <c r="M66" s="170">
        <v>750</v>
      </c>
      <c r="N66" s="170">
        <v>0</v>
      </c>
      <c r="O66" s="170">
        <v>821655</v>
      </c>
      <c r="P66" s="225"/>
    </row>
    <row r="67" spans="1:16" ht="210.75" thickBot="1" x14ac:dyDescent="0.3">
      <c r="A67" s="153">
        <v>62</v>
      </c>
      <c r="B67" s="196" t="s">
        <v>415</v>
      </c>
      <c r="C67" s="197" t="s">
        <v>416</v>
      </c>
      <c r="D67" s="197" t="s">
        <v>417</v>
      </c>
      <c r="E67" s="199" t="s">
        <v>237</v>
      </c>
      <c r="F67" s="200">
        <v>0</v>
      </c>
      <c r="G67" s="201">
        <v>250000</v>
      </c>
      <c r="H67" s="202" t="s">
        <v>415</v>
      </c>
      <c r="I67" s="203">
        <v>0</v>
      </c>
      <c r="J67" s="203">
        <v>0</v>
      </c>
      <c r="K67" s="204">
        <v>0</v>
      </c>
      <c r="L67" s="204">
        <v>0</v>
      </c>
      <c r="M67" s="205">
        <v>0</v>
      </c>
      <c r="N67" s="205">
        <v>0</v>
      </c>
      <c r="O67" s="205">
        <v>250000</v>
      </c>
      <c r="P67" s="226"/>
    </row>
    <row r="68" spans="1:16" ht="135.75" thickBot="1" x14ac:dyDescent="0.3">
      <c r="A68" s="224">
        <v>63</v>
      </c>
      <c r="B68" s="217" t="s">
        <v>418</v>
      </c>
      <c r="C68" s="218" t="s">
        <v>419</v>
      </c>
      <c r="D68" s="218" t="s">
        <v>420</v>
      </c>
      <c r="E68" s="219" t="s">
        <v>237</v>
      </c>
      <c r="F68" s="220">
        <v>0</v>
      </c>
      <c r="G68" s="221">
        <v>1250000</v>
      </c>
      <c r="H68" s="222">
        <v>43889.708333333299</v>
      </c>
      <c r="I68" s="168">
        <v>0.1</v>
      </c>
      <c r="J68" s="168">
        <v>0</v>
      </c>
      <c r="K68" s="169">
        <v>0</v>
      </c>
      <c r="L68" s="169">
        <v>0</v>
      </c>
      <c r="M68" s="170">
        <v>0</v>
      </c>
      <c r="N68" s="170">
        <v>0</v>
      </c>
      <c r="O68" s="170">
        <v>1250000</v>
      </c>
      <c r="P68" s="225"/>
    </row>
    <row r="69" spans="1:16" ht="136.5" thickBot="1" x14ac:dyDescent="0.3">
      <c r="A69" s="153">
        <v>64</v>
      </c>
      <c r="B69" s="196" t="s">
        <v>421</v>
      </c>
      <c r="C69" s="197" t="s">
        <v>422</v>
      </c>
      <c r="D69" s="227" t="s">
        <v>423</v>
      </c>
      <c r="E69" s="199" t="s">
        <v>237</v>
      </c>
      <c r="F69" s="200">
        <v>0</v>
      </c>
      <c r="G69" s="201">
        <v>182000</v>
      </c>
      <c r="H69" s="202" t="s">
        <v>415</v>
      </c>
      <c r="I69" s="203">
        <v>0</v>
      </c>
      <c r="J69" s="203">
        <v>0</v>
      </c>
      <c r="K69" s="204">
        <v>0</v>
      </c>
      <c r="L69" s="204">
        <v>0</v>
      </c>
      <c r="M69" s="205">
        <v>0</v>
      </c>
      <c r="N69" s="205">
        <v>0</v>
      </c>
      <c r="O69" s="205">
        <v>182000</v>
      </c>
      <c r="P69" s="226"/>
    </row>
    <row r="70" spans="1:16" ht="138" x14ac:dyDescent="0.25">
      <c r="A70" s="160">
        <v>65</v>
      </c>
      <c r="B70" s="161" t="s">
        <v>424</v>
      </c>
      <c r="C70" s="162" t="s">
        <v>425</v>
      </c>
      <c r="D70" s="162" t="s">
        <v>426</v>
      </c>
      <c r="E70" s="163" t="s">
        <v>237</v>
      </c>
      <c r="F70" s="164">
        <v>6274215</v>
      </c>
      <c r="G70" s="164">
        <v>6274215</v>
      </c>
      <c r="H70" s="166">
        <v>44069.708333333299</v>
      </c>
      <c r="I70" s="167">
        <v>0.6</v>
      </c>
      <c r="J70" s="168">
        <v>0.6</v>
      </c>
      <c r="K70" s="169">
        <v>0</v>
      </c>
      <c r="L70" s="169">
        <v>0</v>
      </c>
      <c r="M70" s="170">
        <v>0</v>
      </c>
      <c r="N70" s="170">
        <v>3500.4400000000005</v>
      </c>
      <c r="O70" s="170">
        <v>6270714.5599999996</v>
      </c>
      <c r="P70" s="171"/>
    </row>
    <row r="71" spans="1:16" ht="258" x14ac:dyDescent="0.25">
      <c r="A71" s="172">
        <v>66</v>
      </c>
      <c r="B71" s="173" t="s">
        <v>427</v>
      </c>
      <c r="C71" s="174" t="s">
        <v>428</v>
      </c>
      <c r="D71" s="174" t="s">
        <v>429</v>
      </c>
      <c r="E71" s="175" t="s">
        <v>237</v>
      </c>
      <c r="F71" s="176">
        <v>17031700</v>
      </c>
      <c r="G71" s="177">
        <v>15586180</v>
      </c>
      <c r="H71" s="178">
        <v>44114.708333333336</v>
      </c>
      <c r="I71" s="179">
        <v>0.6</v>
      </c>
      <c r="J71" s="179">
        <v>0.6</v>
      </c>
      <c r="K71" s="180">
        <v>0</v>
      </c>
      <c r="L71" s="180">
        <v>0</v>
      </c>
      <c r="M71" s="181">
        <v>141278.6</v>
      </c>
      <c r="N71" s="181">
        <v>7715.619999999999</v>
      </c>
      <c r="O71" s="181">
        <v>15437185.780000001</v>
      </c>
      <c r="P71" s="181"/>
    </row>
    <row r="72" spans="1:16" ht="303" x14ac:dyDescent="0.25">
      <c r="A72" s="172">
        <v>67</v>
      </c>
      <c r="B72" s="173" t="s">
        <v>430</v>
      </c>
      <c r="C72" s="174" t="s">
        <v>431</v>
      </c>
      <c r="D72" s="174" t="s">
        <v>432</v>
      </c>
      <c r="E72" s="175" t="s">
        <v>237</v>
      </c>
      <c r="F72" s="176">
        <v>2481400</v>
      </c>
      <c r="G72" s="177">
        <v>855000</v>
      </c>
      <c r="H72" s="178">
        <v>43901.708333333299</v>
      </c>
      <c r="I72" s="179">
        <v>0.3</v>
      </c>
      <c r="J72" s="179">
        <v>0.3</v>
      </c>
      <c r="K72" s="180">
        <v>0</v>
      </c>
      <c r="L72" s="180">
        <v>0</v>
      </c>
      <c r="M72" s="181">
        <v>0</v>
      </c>
      <c r="N72" s="181">
        <v>4932.329999999999</v>
      </c>
      <c r="O72" s="181">
        <v>850067.67</v>
      </c>
      <c r="P72" s="228"/>
    </row>
    <row r="73" spans="1:16" ht="350.25" x14ac:dyDescent="0.25">
      <c r="A73" s="172">
        <v>68</v>
      </c>
      <c r="B73" s="173" t="s">
        <v>433</v>
      </c>
      <c r="C73" s="174" t="s">
        <v>434</v>
      </c>
      <c r="D73" s="174" t="s">
        <v>435</v>
      </c>
      <c r="E73" s="175" t="s">
        <v>237</v>
      </c>
      <c r="F73" s="176">
        <v>1632000</v>
      </c>
      <c r="G73" s="177">
        <v>175000</v>
      </c>
      <c r="H73" s="178">
        <v>43917.708333333299</v>
      </c>
      <c r="I73" s="179">
        <v>0.3</v>
      </c>
      <c r="J73" s="179">
        <v>0.3</v>
      </c>
      <c r="K73" s="180">
        <v>0</v>
      </c>
      <c r="L73" s="180">
        <v>0</v>
      </c>
      <c r="M73" s="181">
        <v>0</v>
      </c>
      <c r="N73" s="181">
        <v>1014.7300000000002</v>
      </c>
      <c r="O73" s="181">
        <v>173985.27</v>
      </c>
      <c r="P73" s="228"/>
    </row>
    <row r="74" spans="1:16" ht="261" x14ac:dyDescent="0.25">
      <c r="A74" s="172">
        <v>69</v>
      </c>
      <c r="B74" s="173" t="s">
        <v>436</v>
      </c>
      <c r="C74" s="174" t="s">
        <v>437</v>
      </c>
      <c r="D74" s="174" t="s">
        <v>438</v>
      </c>
      <c r="E74" s="175" t="s">
        <v>237</v>
      </c>
      <c r="F74" s="176">
        <v>157950</v>
      </c>
      <c r="G74" s="177">
        <v>10000</v>
      </c>
      <c r="H74" s="178">
        <v>43544.708333333299</v>
      </c>
      <c r="I74" s="179">
        <v>0.6</v>
      </c>
      <c r="J74" s="179">
        <v>0.6</v>
      </c>
      <c r="K74" s="180">
        <v>0</v>
      </c>
      <c r="L74" s="180">
        <v>0</v>
      </c>
      <c r="M74" s="181">
        <v>0</v>
      </c>
      <c r="N74" s="181">
        <v>1120.8899999999999</v>
      </c>
      <c r="O74" s="181">
        <v>8879.11</v>
      </c>
      <c r="P74" s="228"/>
    </row>
    <row r="75" spans="1:16" ht="199.5" x14ac:dyDescent="0.25">
      <c r="A75" s="172">
        <v>70</v>
      </c>
      <c r="B75" s="173" t="s">
        <v>439</v>
      </c>
      <c r="C75" s="174" t="s">
        <v>440</v>
      </c>
      <c r="D75" s="174" t="s">
        <v>441</v>
      </c>
      <c r="E75" s="175" t="s">
        <v>237</v>
      </c>
      <c r="F75" s="176">
        <v>1660500</v>
      </c>
      <c r="G75" s="177">
        <v>60000</v>
      </c>
      <c r="H75" s="178">
        <v>44256.708333333299</v>
      </c>
      <c r="I75" s="179">
        <v>0.3</v>
      </c>
      <c r="J75" s="179">
        <v>0.3</v>
      </c>
      <c r="K75" s="180">
        <v>0</v>
      </c>
      <c r="L75" s="180">
        <v>0</v>
      </c>
      <c r="M75" s="181">
        <v>0</v>
      </c>
      <c r="N75" s="181">
        <v>2039.71</v>
      </c>
      <c r="O75" s="181">
        <v>57960.29</v>
      </c>
      <c r="P75" s="228"/>
    </row>
    <row r="76" spans="1:16" ht="409.6" thickBot="1" x14ac:dyDescent="0.3">
      <c r="A76" s="186">
        <v>71</v>
      </c>
      <c r="B76" s="187" t="s">
        <v>442</v>
      </c>
      <c r="C76" s="188" t="s">
        <v>443</v>
      </c>
      <c r="D76" s="188" t="s">
        <v>444</v>
      </c>
      <c r="E76" s="189" t="s">
        <v>237</v>
      </c>
      <c r="F76" s="190">
        <v>4286250</v>
      </c>
      <c r="G76" s="191">
        <v>60000</v>
      </c>
      <c r="H76" s="192">
        <v>44334.708333333299</v>
      </c>
      <c r="I76" s="193">
        <v>0.3</v>
      </c>
      <c r="J76" s="214">
        <v>0.3</v>
      </c>
      <c r="K76" s="169">
        <v>0.28999999999999998</v>
      </c>
      <c r="L76" s="169">
        <v>0.28999999999999998</v>
      </c>
      <c r="M76" s="170">
        <v>25636.59</v>
      </c>
      <c r="N76" s="170">
        <v>5520.08</v>
      </c>
      <c r="O76" s="170">
        <v>28843.33</v>
      </c>
      <c r="P76" s="229"/>
    </row>
    <row r="77" spans="1:16" ht="244.5" thickBot="1" x14ac:dyDescent="0.3">
      <c r="A77" s="195">
        <v>72</v>
      </c>
      <c r="B77" s="196" t="s">
        <v>415</v>
      </c>
      <c r="C77" s="197" t="s">
        <v>445</v>
      </c>
      <c r="D77" s="197" t="s">
        <v>446</v>
      </c>
      <c r="E77" s="199" t="s">
        <v>237</v>
      </c>
      <c r="F77" s="200">
        <v>977000</v>
      </c>
      <c r="G77" s="201">
        <v>0</v>
      </c>
      <c r="H77" s="202" t="s">
        <v>61</v>
      </c>
      <c r="I77" s="203">
        <v>1</v>
      </c>
      <c r="J77" s="208">
        <v>1</v>
      </c>
      <c r="K77" s="204">
        <v>0</v>
      </c>
      <c r="L77" s="204">
        <v>0</v>
      </c>
      <c r="M77" s="205">
        <v>0</v>
      </c>
      <c r="N77" s="205">
        <v>0</v>
      </c>
      <c r="O77" s="205">
        <v>0</v>
      </c>
      <c r="P77" s="230"/>
    </row>
    <row r="78" spans="1:16" ht="228.75" thickBot="1" x14ac:dyDescent="0.3">
      <c r="A78" s="216">
        <v>73</v>
      </c>
      <c r="B78" s="217" t="s">
        <v>447</v>
      </c>
      <c r="C78" s="218" t="s">
        <v>448</v>
      </c>
      <c r="D78" s="218" t="s">
        <v>449</v>
      </c>
      <c r="E78" s="219" t="s">
        <v>237</v>
      </c>
      <c r="F78" s="220">
        <v>8729250</v>
      </c>
      <c r="G78" s="221">
        <v>3456000</v>
      </c>
      <c r="H78" s="222">
        <v>43967.4</v>
      </c>
      <c r="I78" s="168">
        <v>0.6</v>
      </c>
      <c r="J78" s="168">
        <v>0.6</v>
      </c>
      <c r="K78" s="169">
        <v>0</v>
      </c>
      <c r="L78" s="169">
        <v>0</v>
      </c>
      <c r="M78" s="170">
        <v>25908.400000000001</v>
      </c>
      <c r="N78" s="170">
        <v>9626.66</v>
      </c>
      <c r="O78" s="170">
        <v>3420464.94</v>
      </c>
      <c r="P78" s="231"/>
    </row>
    <row r="79" spans="1:16" ht="138.75" thickBot="1" x14ac:dyDescent="0.3">
      <c r="A79" s="195">
        <v>74</v>
      </c>
      <c r="B79" s="196" t="s">
        <v>415</v>
      </c>
      <c r="C79" s="197" t="s">
        <v>450</v>
      </c>
      <c r="D79" s="197" t="s">
        <v>451</v>
      </c>
      <c r="E79" s="199" t="s">
        <v>237</v>
      </c>
      <c r="F79" s="200">
        <v>300000</v>
      </c>
      <c r="G79" s="201">
        <v>300000</v>
      </c>
      <c r="H79" s="202" t="s">
        <v>415</v>
      </c>
      <c r="I79" s="203">
        <v>0</v>
      </c>
      <c r="J79" s="203">
        <v>0</v>
      </c>
      <c r="K79" s="204">
        <v>0</v>
      </c>
      <c r="L79" s="204">
        <v>0</v>
      </c>
      <c r="M79" s="205">
        <v>0</v>
      </c>
      <c r="N79" s="205">
        <v>0</v>
      </c>
      <c r="O79" s="205">
        <v>300000</v>
      </c>
      <c r="P79" s="159"/>
    </row>
    <row r="80" spans="1:16" ht="258.75" thickBot="1" x14ac:dyDescent="0.3">
      <c r="A80" s="216">
        <v>75</v>
      </c>
      <c r="B80" s="217" t="s">
        <v>452</v>
      </c>
      <c r="C80" s="218" t="s">
        <v>453</v>
      </c>
      <c r="D80" s="218" t="s">
        <v>454</v>
      </c>
      <c r="E80" s="219" t="s">
        <v>237</v>
      </c>
      <c r="F80" s="220">
        <v>4164700</v>
      </c>
      <c r="G80" s="221">
        <v>4090000</v>
      </c>
      <c r="H80" s="222">
        <v>44047.708333333336</v>
      </c>
      <c r="I80" s="168">
        <v>0.3</v>
      </c>
      <c r="J80" s="168">
        <v>0.3</v>
      </c>
      <c r="K80" s="169">
        <v>0</v>
      </c>
      <c r="L80" s="169">
        <v>0</v>
      </c>
      <c r="M80" s="170">
        <v>0</v>
      </c>
      <c r="N80" s="170">
        <v>8276.41</v>
      </c>
      <c r="O80" s="170">
        <v>4081723.59</v>
      </c>
      <c r="P80" s="170"/>
    </row>
    <row r="81" spans="1:16" ht="225.75" x14ac:dyDescent="0.25">
      <c r="A81" s="232">
        <v>76</v>
      </c>
      <c r="B81" s="233" t="s">
        <v>415</v>
      </c>
      <c r="C81" s="234" t="s">
        <v>455</v>
      </c>
      <c r="D81" s="234" t="s">
        <v>456</v>
      </c>
      <c r="E81" s="235" t="s">
        <v>237</v>
      </c>
      <c r="F81" s="236">
        <v>813600</v>
      </c>
      <c r="G81" s="237">
        <v>813600</v>
      </c>
      <c r="H81" s="238" t="s">
        <v>415</v>
      </c>
      <c r="I81" s="239">
        <v>0</v>
      </c>
      <c r="J81" s="239">
        <v>0</v>
      </c>
      <c r="K81" s="240">
        <v>0</v>
      </c>
      <c r="L81" s="240">
        <v>0</v>
      </c>
      <c r="M81" s="241">
        <v>0</v>
      </c>
      <c r="N81" s="241">
        <v>0</v>
      </c>
      <c r="O81" s="241">
        <v>813600</v>
      </c>
      <c r="P81" s="242"/>
    </row>
    <row r="82" spans="1:16" ht="61.5" thickBot="1" x14ac:dyDescent="0.3">
      <c r="A82" s="243">
        <v>77</v>
      </c>
      <c r="B82" s="244" t="s">
        <v>415</v>
      </c>
      <c r="C82" s="245" t="s">
        <v>457</v>
      </c>
      <c r="D82" s="245" t="s">
        <v>458</v>
      </c>
      <c r="E82" s="246" t="s">
        <v>237</v>
      </c>
      <c r="F82" s="247">
        <v>0</v>
      </c>
      <c r="G82" s="248">
        <v>1163767</v>
      </c>
      <c r="H82" s="249" t="s">
        <v>415</v>
      </c>
      <c r="I82" s="214">
        <v>0</v>
      </c>
      <c r="J82" s="214">
        <v>0</v>
      </c>
      <c r="K82" s="210">
        <v>0</v>
      </c>
      <c r="L82" s="210">
        <v>0</v>
      </c>
      <c r="M82" s="250">
        <v>0</v>
      </c>
      <c r="N82" s="250">
        <v>0</v>
      </c>
      <c r="O82" s="250">
        <v>1163767</v>
      </c>
      <c r="P82" s="251"/>
    </row>
    <row r="83" spans="1:16" ht="361.5" thickBot="1" x14ac:dyDescent="0.3">
      <c r="A83" s="224">
        <v>78</v>
      </c>
      <c r="B83" s="217" t="s">
        <v>459</v>
      </c>
      <c r="C83" s="218" t="s">
        <v>460</v>
      </c>
      <c r="D83" s="218" t="s">
        <v>461</v>
      </c>
      <c r="E83" s="219" t="s">
        <v>237</v>
      </c>
      <c r="F83" s="220">
        <v>0</v>
      </c>
      <c r="G83" s="221">
        <v>1250000</v>
      </c>
      <c r="H83" s="222" t="s">
        <v>415</v>
      </c>
      <c r="I83" s="168">
        <v>0.05</v>
      </c>
      <c r="J83" s="168">
        <v>0.05</v>
      </c>
      <c r="K83" s="169">
        <v>6.5336154423015338E-2</v>
      </c>
      <c r="L83" s="169">
        <v>0</v>
      </c>
      <c r="M83" s="170">
        <v>74234.98</v>
      </c>
      <c r="N83" s="170">
        <v>2426.4500000000003</v>
      </c>
      <c r="O83" s="170">
        <v>1173338.57</v>
      </c>
      <c r="P83" s="231"/>
    </row>
    <row r="84" spans="1:16" ht="120" x14ac:dyDescent="0.25">
      <c r="A84" s="252">
        <v>79</v>
      </c>
      <c r="B84" s="253" t="s">
        <v>462</v>
      </c>
      <c r="C84" s="234" t="s">
        <v>463</v>
      </c>
      <c r="D84" s="234" t="s">
        <v>464</v>
      </c>
      <c r="E84" s="235" t="s">
        <v>237</v>
      </c>
      <c r="F84" s="236">
        <v>0</v>
      </c>
      <c r="G84" s="237">
        <v>300000</v>
      </c>
      <c r="H84" s="238" t="s">
        <v>415</v>
      </c>
      <c r="I84" s="239">
        <v>0.05</v>
      </c>
      <c r="J84" s="239">
        <v>0.05</v>
      </c>
      <c r="K84" s="240">
        <v>0</v>
      </c>
      <c r="L84" s="240">
        <v>0</v>
      </c>
      <c r="M84" s="241">
        <v>0</v>
      </c>
      <c r="N84" s="241">
        <v>0</v>
      </c>
      <c r="O84" s="241">
        <v>300000</v>
      </c>
      <c r="P84" s="242"/>
    </row>
    <row r="85" spans="1:16" ht="409.6" thickBot="1" x14ac:dyDescent="0.3">
      <c r="A85" s="243">
        <v>80</v>
      </c>
      <c r="B85" s="244" t="s">
        <v>415</v>
      </c>
      <c r="C85" s="245" t="s">
        <v>465</v>
      </c>
      <c r="D85" s="245" t="s">
        <v>466</v>
      </c>
      <c r="E85" s="246" t="s">
        <v>237</v>
      </c>
      <c r="F85" s="247">
        <v>0</v>
      </c>
      <c r="G85" s="248">
        <v>1803500</v>
      </c>
      <c r="H85" s="249">
        <v>44075</v>
      </c>
      <c r="I85" s="214">
        <v>0.05</v>
      </c>
      <c r="J85" s="214">
        <v>0.05</v>
      </c>
      <c r="K85" s="210">
        <v>0</v>
      </c>
      <c r="L85" s="210">
        <v>0</v>
      </c>
      <c r="M85" s="250">
        <v>0</v>
      </c>
      <c r="N85" s="250">
        <v>0</v>
      </c>
      <c r="O85" s="250">
        <v>1803500</v>
      </c>
      <c r="P85" s="251"/>
    </row>
    <row r="86" spans="1:16" ht="330.75" x14ac:dyDescent="0.25">
      <c r="A86" s="254">
        <v>81</v>
      </c>
      <c r="B86" s="161" t="s">
        <v>467</v>
      </c>
      <c r="C86" s="162" t="s">
        <v>468</v>
      </c>
      <c r="D86" s="162" t="s">
        <v>469</v>
      </c>
      <c r="E86" s="163" t="s">
        <v>237</v>
      </c>
      <c r="F86" s="164">
        <v>0</v>
      </c>
      <c r="G86" s="165">
        <v>180000</v>
      </c>
      <c r="H86" s="166" t="s">
        <v>415</v>
      </c>
      <c r="I86" s="167">
        <v>0.05</v>
      </c>
      <c r="J86" s="167" t="s">
        <v>61</v>
      </c>
      <c r="K86" s="212">
        <v>0.63</v>
      </c>
      <c r="L86" s="212">
        <v>1</v>
      </c>
      <c r="M86" s="171">
        <v>3800.5299999999997</v>
      </c>
      <c r="N86" s="171">
        <v>117149.57999999999</v>
      </c>
      <c r="O86" s="171">
        <v>59049.890000000014</v>
      </c>
      <c r="P86" s="255" t="s">
        <v>470</v>
      </c>
    </row>
    <row r="87" spans="1:16" ht="256.5" thickBot="1" x14ac:dyDescent="0.3">
      <c r="A87" s="256">
        <v>82</v>
      </c>
      <c r="B87" s="187" t="s">
        <v>471</v>
      </c>
      <c r="C87" s="188" t="s">
        <v>468</v>
      </c>
      <c r="D87" s="188" t="s">
        <v>472</v>
      </c>
      <c r="E87" s="189" t="s">
        <v>237</v>
      </c>
      <c r="F87" s="190">
        <v>0</v>
      </c>
      <c r="G87" s="191">
        <v>50000</v>
      </c>
      <c r="H87" s="192" t="s">
        <v>415</v>
      </c>
      <c r="I87" s="193">
        <v>0.05</v>
      </c>
      <c r="J87" s="214" t="s">
        <v>61</v>
      </c>
      <c r="K87" s="210">
        <v>0.94</v>
      </c>
      <c r="L87" s="210">
        <v>1</v>
      </c>
      <c r="M87" s="250">
        <v>5894.87</v>
      </c>
      <c r="N87" s="250">
        <v>52605.46</v>
      </c>
      <c r="O87" s="250">
        <v>-8500.3300000000017</v>
      </c>
      <c r="P87" s="257" t="s">
        <v>470</v>
      </c>
    </row>
    <row r="88" spans="1:16" ht="361.5" thickBot="1" x14ac:dyDescent="0.3">
      <c r="A88" s="153">
        <v>83</v>
      </c>
      <c r="B88" s="196" t="s">
        <v>473</v>
      </c>
      <c r="C88" s="197" t="s">
        <v>474</v>
      </c>
      <c r="D88" s="197" t="s">
        <v>475</v>
      </c>
      <c r="E88" s="199" t="s">
        <v>237</v>
      </c>
      <c r="F88" s="200">
        <v>0</v>
      </c>
      <c r="G88" s="201">
        <v>920000</v>
      </c>
      <c r="H88" s="202" t="s">
        <v>415</v>
      </c>
      <c r="I88" s="203">
        <v>0.05</v>
      </c>
      <c r="J88" s="208">
        <v>0.05</v>
      </c>
      <c r="K88" s="211">
        <v>0</v>
      </c>
      <c r="L88" s="211">
        <v>0</v>
      </c>
      <c r="M88" s="258">
        <v>0</v>
      </c>
      <c r="N88" s="258">
        <v>0</v>
      </c>
      <c r="O88" s="258">
        <v>920000</v>
      </c>
      <c r="P88" s="259"/>
    </row>
    <row r="89" spans="1:16" ht="225.75" x14ac:dyDescent="0.25">
      <c r="A89" s="254">
        <v>84</v>
      </c>
      <c r="B89" s="161" t="s">
        <v>473</v>
      </c>
      <c r="C89" s="162" t="s">
        <v>474</v>
      </c>
      <c r="D89" s="162" t="s">
        <v>476</v>
      </c>
      <c r="E89" s="163" t="s">
        <v>237</v>
      </c>
      <c r="F89" s="164">
        <v>0</v>
      </c>
      <c r="G89" s="165">
        <v>60000</v>
      </c>
      <c r="H89" s="166">
        <v>43195.708333333299</v>
      </c>
      <c r="I89" s="167">
        <v>0.05</v>
      </c>
      <c r="J89" s="167" t="s">
        <v>61</v>
      </c>
      <c r="K89" s="212">
        <v>0.29572953459986578</v>
      </c>
      <c r="L89" s="212">
        <v>0.3</v>
      </c>
      <c r="M89" s="171">
        <v>1892</v>
      </c>
      <c r="N89" s="171">
        <v>11802.04</v>
      </c>
      <c r="O89" s="171">
        <v>46305.96</v>
      </c>
      <c r="P89" s="255" t="s">
        <v>470</v>
      </c>
    </row>
    <row r="90" spans="1:16" ht="270.75" x14ac:dyDescent="0.25">
      <c r="A90" s="185">
        <v>85</v>
      </c>
      <c r="B90" s="173" t="s">
        <v>477</v>
      </c>
      <c r="C90" s="174" t="s">
        <v>478</v>
      </c>
      <c r="D90" s="174" t="s">
        <v>479</v>
      </c>
      <c r="E90" s="175" t="s">
        <v>237</v>
      </c>
      <c r="F90" s="176">
        <v>0</v>
      </c>
      <c r="G90" s="177">
        <v>115000</v>
      </c>
      <c r="H90" s="178" t="s">
        <v>415</v>
      </c>
      <c r="I90" s="179">
        <v>0.05</v>
      </c>
      <c r="J90" s="179" t="s">
        <v>61</v>
      </c>
      <c r="K90" s="180">
        <v>0.95</v>
      </c>
      <c r="L90" s="180">
        <v>1</v>
      </c>
      <c r="M90" s="181">
        <v>30081.14</v>
      </c>
      <c r="N90" s="181">
        <v>96936.299999999974</v>
      </c>
      <c r="O90" s="181">
        <v>-12017.439999999973</v>
      </c>
      <c r="P90" s="228" t="s">
        <v>470</v>
      </c>
    </row>
    <row r="91" spans="1:16" ht="409.5" x14ac:dyDescent="0.25">
      <c r="A91" s="185">
        <v>86</v>
      </c>
      <c r="B91" s="173" t="s">
        <v>480</v>
      </c>
      <c r="C91" s="174" t="s">
        <v>481</v>
      </c>
      <c r="D91" s="174" t="s">
        <v>482</v>
      </c>
      <c r="E91" s="175" t="s">
        <v>237</v>
      </c>
      <c r="F91" s="176">
        <v>0</v>
      </c>
      <c r="G91" s="177">
        <v>1400000</v>
      </c>
      <c r="H91" s="178" t="s">
        <v>415</v>
      </c>
      <c r="I91" s="179">
        <v>0.05</v>
      </c>
      <c r="J91" s="179">
        <v>1</v>
      </c>
      <c r="K91" s="180">
        <v>0.60519402261060251</v>
      </c>
      <c r="L91" s="180">
        <v>0.38</v>
      </c>
      <c r="M91" s="181">
        <v>395688.3</v>
      </c>
      <c r="N91" s="181">
        <v>132142.99</v>
      </c>
      <c r="O91" s="181">
        <v>872168.71</v>
      </c>
      <c r="P91" s="255" t="s">
        <v>470</v>
      </c>
    </row>
    <row r="92" spans="1:16" ht="360.75" x14ac:dyDescent="0.25">
      <c r="A92" s="185">
        <v>87</v>
      </c>
      <c r="B92" s="173" t="s">
        <v>483</v>
      </c>
      <c r="C92" s="174" t="s">
        <v>484</v>
      </c>
      <c r="D92" s="260" t="s">
        <v>485</v>
      </c>
      <c r="E92" s="175" t="s">
        <v>237</v>
      </c>
      <c r="F92" s="176">
        <v>0</v>
      </c>
      <c r="G92" s="177">
        <v>193000</v>
      </c>
      <c r="H92" s="178">
        <v>43194.708333333299</v>
      </c>
      <c r="I92" s="179">
        <v>0.05</v>
      </c>
      <c r="J92" s="179" t="s">
        <v>61</v>
      </c>
      <c r="K92" s="180">
        <v>0.67</v>
      </c>
      <c r="L92" s="180">
        <v>0.96</v>
      </c>
      <c r="M92" s="181">
        <v>45530.11</v>
      </c>
      <c r="N92" s="181">
        <v>139165.81</v>
      </c>
      <c r="O92" s="181">
        <v>8304.0800000000163</v>
      </c>
      <c r="P92" s="228" t="s">
        <v>470</v>
      </c>
    </row>
    <row r="93" spans="1:16" ht="255.75" x14ac:dyDescent="0.25">
      <c r="A93" s="185">
        <v>88</v>
      </c>
      <c r="B93" s="173" t="s">
        <v>486</v>
      </c>
      <c r="C93" s="174" t="s">
        <v>487</v>
      </c>
      <c r="D93" s="174" t="s">
        <v>488</v>
      </c>
      <c r="E93" s="175" t="s">
        <v>237</v>
      </c>
      <c r="F93" s="176">
        <v>0</v>
      </c>
      <c r="G93" s="177">
        <v>150000</v>
      </c>
      <c r="H93" s="178">
        <v>43193.708333333299</v>
      </c>
      <c r="I93" s="179">
        <v>0.05</v>
      </c>
      <c r="J93" s="179" t="s">
        <v>61</v>
      </c>
      <c r="K93" s="180">
        <v>0.89</v>
      </c>
      <c r="L93" s="180">
        <v>1</v>
      </c>
      <c r="M93" s="181">
        <v>50209.759999999995</v>
      </c>
      <c r="N93" s="181">
        <v>55916.94</v>
      </c>
      <c r="O93" s="181">
        <v>43873.3</v>
      </c>
      <c r="P93" s="228" t="s">
        <v>470</v>
      </c>
    </row>
    <row r="94" spans="1:16" ht="120" x14ac:dyDescent="0.25">
      <c r="A94" s="185">
        <v>89</v>
      </c>
      <c r="B94" s="173" t="s">
        <v>489</v>
      </c>
      <c r="C94" s="174" t="s">
        <v>490</v>
      </c>
      <c r="D94" s="174" t="s">
        <v>491</v>
      </c>
      <c r="E94" s="175" t="s">
        <v>237</v>
      </c>
      <c r="F94" s="176">
        <v>0</v>
      </c>
      <c r="G94" s="177">
        <v>4500</v>
      </c>
      <c r="H94" s="178" t="s">
        <v>415</v>
      </c>
      <c r="I94" s="179">
        <v>0.05</v>
      </c>
      <c r="J94" s="179" t="s">
        <v>61</v>
      </c>
      <c r="K94" s="180">
        <v>1</v>
      </c>
      <c r="L94" s="180">
        <v>1</v>
      </c>
      <c r="M94" s="181">
        <v>0</v>
      </c>
      <c r="N94" s="181">
        <v>5256.9</v>
      </c>
      <c r="O94" s="181">
        <v>-756.89999999999964</v>
      </c>
      <c r="P94" s="228"/>
    </row>
    <row r="95" spans="1:16" ht="391.5" x14ac:dyDescent="0.25">
      <c r="A95" s="185">
        <v>90</v>
      </c>
      <c r="B95" s="173" t="s">
        <v>492</v>
      </c>
      <c r="C95" s="174" t="s">
        <v>490</v>
      </c>
      <c r="D95" s="174" t="s">
        <v>493</v>
      </c>
      <c r="E95" s="175" t="s">
        <v>237</v>
      </c>
      <c r="F95" s="176">
        <v>0</v>
      </c>
      <c r="G95" s="177">
        <v>97000</v>
      </c>
      <c r="H95" s="178" t="s">
        <v>415</v>
      </c>
      <c r="I95" s="179">
        <v>0.05</v>
      </c>
      <c r="J95" s="179" t="s">
        <v>61</v>
      </c>
      <c r="K95" s="180">
        <v>0.98</v>
      </c>
      <c r="L95" s="180">
        <v>1</v>
      </c>
      <c r="M95" s="181">
        <v>0</v>
      </c>
      <c r="N95" s="181">
        <v>96876.069999999992</v>
      </c>
      <c r="O95" s="181">
        <v>123.93000000000757</v>
      </c>
      <c r="P95" s="228" t="s">
        <v>470</v>
      </c>
    </row>
    <row r="96" spans="1:16" ht="286.5" thickBot="1" x14ac:dyDescent="0.3">
      <c r="A96" s="261">
        <v>91</v>
      </c>
      <c r="B96" s="262" t="s">
        <v>494</v>
      </c>
      <c r="C96" s="263" t="s">
        <v>495</v>
      </c>
      <c r="D96" s="263" t="s">
        <v>496</v>
      </c>
      <c r="E96" s="264" t="s">
        <v>237</v>
      </c>
      <c r="F96" s="265">
        <v>0</v>
      </c>
      <c r="G96" s="266">
        <v>680000</v>
      </c>
      <c r="H96" s="267">
        <v>43194.708333333299</v>
      </c>
      <c r="I96" s="268">
        <v>0.05</v>
      </c>
      <c r="J96" s="268">
        <v>0.05</v>
      </c>
      <c r="K96" s="269">
        <v>1.2559806733305312E-2</v>
      </c>
      <c r="L96" s="269">
        <v>0</v>
      </c>
      <c r="M96" s="270">
        <v>6099</v>
      </c>
      <c r="N96" s="270">
        <v>2335.73</v>
      </c>
      <c r="O96" s="270">
        <v>671565.27</v>
      </c>
      <c r="P96" s="271" t="s">
        <v>470</v>
      </c>
    </row>
    <row r="97" spans="1:16" ht="255.75" thickTop="1" x14ac:dyDescent="0.25">
      <c r="A97" s="160">
        <v>92</v>
      </c>
      <c r="B97" s="161" t="s">
        <v>497</v>
      </c>
      <c r="C97" s="162" t="s">
        <v>498</v>
      </c>
      <c r="D97" s="162" t="s">
        <v>499</v>
      </c>
      <c r="E97" s="163" t="s">
        <v>237</v>
      </c>
      <c r="F97" s="164">
        <v>41338.35</v>
      </c>
      <c r="G97" s="165">
        <v>25000</v>
      </c>
      <c r="H97" s="166">
        <v>43075.708333333299</v>
      </c>
      <c r="I97" s="167">
        <v>1</v>
      </c>
      <c r="J97" s="168">
        <v>1</v>
      </c>
      <c r="K97" s="169">
        <v>0.86</v>
      </c>
      <c r="L97" s="169">
        <v>0.99</v>
      </c>
      <c r="M97" s="170">
        <v>2.8865798640254102E-15</v>
      </c>
      <c r="N97" s="170">
        <v>8112.0999999999995</v>
      </c>
      <c r="O97" s="170">
        <v>16887.900000000001</v>
      </c>
      <c r="P97" s="171"/>
    </row>
    <row r="98" spans="1:16" ht="150" x14ac:dyDescent="0.25">
      <c r="A98" s="172">
        <v>93</v>
      </c>
      <c r="B98" s="173" t="s">
        <v>500</v>
      </c>
      <c r="C98" s="174" t="s">
        <v>501</v>
      </c>
      <c r="D98" s="174" t="s">
        <v>502</v>
      </c>
      <c r="E98" s="175" t="s">
        <v>237</v>
      </c>
      <c r="F98" s="176">
        <v>29507.25</v>
      </c>
      <c r="G98" s="177">
        <v>40000</v>
      </c>
      <c r="H98" s="178">
        <v>43668.708333333299</v>
      </c>
      <c r="I98" s="179">
        <v>0.3</v>
      </c>
      <c r="J98" s="179">
        <v>0.3</v>
      </c>
      <c r="K98" s="180">
        <v>0</v>
      </c>
      <c r="L98" s="180">
        <v>0</v>
      </c>
      <c r="M98" s="181">
        <v>0</v>
      </c>
      <c r="N98" s="181">
        <v>0</v>
      </c>
      <c r="O98" s="181">
        <v>40000</v>
      </c>
      <c r="P98" s="184"/>
    </row>
    <row r="99" spans="1:16" ht="225.75" thickBot="1" x14ac:dyDescent="0.3">
      <c r="A99" s="186">
        <v>94</v>
      </c>
      <c r="B99" s="187" t="s">
        <v>503</v>
      </c>
      <c r="C99" s="188" t="s">
        <v>504</v>
      </c>
      <c r="D99" s="188" t="s">
        <v>505</v>
      </c>
      <c r="E99" s="272" t="s">
        <v>237</v>
      </c>
      <c r="F99" s="190">
        <v>0</v>
      </c>
      <c r="G99" s="191">
        <v>120</v>
      </c>
      <c r="H99" s="192">
        <v>42942.708333333299</v>
      </c>
      <c r="I99" s="193">
        <v>1</v>
      </c>
      <c r="J99" s="214">
        <v>1</v>
      </c>
      <c r="K99" s="210">
        <v>1</v>
      </c>
      <c r="L99" s="210">
        <v>1</v>
      </c>
      <c r="M99" s="250">
        <v>0</v>
      </c>
      <c r="N99" s="250">
        <v>282</v>
      </c>
      <c r="O99" s="250">
        <v>-162</v>
      </c>
      <c r="P99" s="215"/>
    </row>
    <row r="100" spans="1:16" ht="150" x14ac:dyDescent="0.25">
      <c r="A100" s="232">
        <v>95</v>
      </c>
      <c r="B100" s="233" t="s">
        <v>506</v>
      </c>
      <c r="C100" s="234" t="s">
        <v>507</v>
      </c>
      <c r="D100" s="234" t="s">
        <v>508</v>
      </c>
      <c r="E100" s="273" t="s">
        <v>509</v>
      </c>
      <c r="F100" s="236">
        <v>300000</v>
      </c>
      <c r="G100" s="237">
        <v>0</v>
      </c>
      <c r="H100" s="238" t="s">
        <v>415</v>
      </c>
      <c r="I100" s="239">
        <v>0</v>
      </c>
      <c r="J100" s="167">
        <v>0</v>
      </c>
      <c r="K100" s="212">
        <v>0</v>
      </c>
      <c r="L100" s="212">
        <v>0</v>
      </c>
      <c r="M100" s="171">
        <v>0</v>
      </c>
      <c r="N100" s="171">
        <v>0</v>
      </c>
      <c r="O100" s="171">
        <v>0</v>
      </c>
      <c r="P100" s="242"/>
    </row>
    <row r="101" spans="1:16" ht="228.75" thickBot="1" x14ac:dyDescent="0.3">
      <c r="A101" s="274">
        <v>96</v>
      </c>
      <c r="B101" s="275" t="s">
        <v>415</v>
      </c>
      <c r="C101" s="245" t="s">
        <v>510</v>
      </c>
      <c r="D101" s="245" t="s">
        <v>511</v>
      </c>
      <c r="E101" s="276" t="s">
        <v>509</v>
      </c>
      <c r="F101" s="247">
        <v>677100</v>
      </c>
      <c r="G101" s="248">
        <v>0</v>
      </c>
      <c r="H101" s="249" t="s">
        <v>415</v>
      </c>
      <c r="I101" s="214">
        <v>0</v>
      </c>
      <c r="J101" s="179">
        <v>0</v>
      </c>
      <c r="K101" s="180">
        <v>0</v>
      </c>
      <c r="L101" s="180">
        <v>0</v>
      </c>
      <c r="M101" s="181">
        <v>0</v>
      </c>
      <c r="N101" s="181">
        <v>0</v>
      </c>
      <c r="O101" s="181">
        <v>0</v>
      </c>
      <c r="P101" s="251"/>
    </row>
    <row r="102" spans="1:16" ht="135" x14ac:dyDescent="0.25">
      <c r="A102" s="160">
        <v>97</v>
      </c>
      <c r="B102" s="161" t="s">
        <v>512</v>
      </c>
      <c r="C102" s="162" t="s">
        <v>513</v>
      </c>
      <c r="D102" s="162" t="s">
        <v>514</v>
      </c>
      <c r="E102" s="277" t="s">
        <v>515</v>
      </c>
      <c r="F102" s="165">
        <v>150000</v>
      </c>
      <c r="G102" s="165">
        <v>150000</v>
      </c>
      <c r="H102" s="166">
        <v>43448.708333333299</v>
      </c>
      <c r="I102" s="167">
        <v>1</v>
      </c>
      <c r="J102" s="179">
        <v>1</v>
      </c>
      <c r="K102" s="180">
        <v>0.05</v>
      </c>
      <c r="L102" s="180">
        <v>0.19</v>
      </c>
      <c r="M102" s="181">
        <v>5709.32</v>
      </c>
      <c r="N102" s="181">
        <v>6849.3499999999995</v>
      </c>
      <c r="O102" s="181">
        <v>137441.32999999999</v>
      </c>
      <c r="P102" s="209"/>
    </row>
    <row r="103" spans="1:16" ht="345" x14ac:dyDescent="0.25">
      <c r="A103" s="172">
        <v>98</v>
      </c>
      <c r="B103" s="173" t="s">
        <v>516</v>
      </c>
      <c r="C103" s="174" t="s">
        <v>517</v>
      </c>
      <c r="D103" s="174" t="s">
        <v>518</v>
      </c>
      <c r="E103" s="278" t="s">
        <v>509</v>
      </c>
      <c r="F103" s="176">
        <v>395000</v>
      </c>
      <c r="G103" s="177">
        <v>75000</v>
      </c>
      <c r="H103" s="178">
        <v>43685.708333333299</v>
      </c>
      <c r="I103" s="179">
        <v>1</v>
      </c>
      <c r="J103" s="179">
        <v>1</v>
      </c>
      <c r="K103" s="180">
        <v>0.05</v>
      </c>
      <c r="L103" s="180">
        <v>0.05</v>
      </c>
      <c r="M103" s="181">
        <v>0</v>
      </c>
      <c r="N103" s="181">
        <v>6882.2200000000012</v>
      </c>
      <c r="O103" s="181">
        <v>68117.78</v>
      </c>
      <c r="P103" s="181"/>
    </row>
    <row r="104" spans="1:16" ht="210" x14ac:dyDescent="0.25">
      <c r="A104" s="172">
        <v>99</v>
      </c>
      <c r="B104" s="173" t="s">
        <v>519</v>
      </c>
      <c r="C104" s="174" t="s">
        <v>520</v>
      </c>
      <c r="D104" s="174" t="s">
        <v>521</v>
      </c>
      <c r="E104" s="278" t="s">
        <v>515</v>
      </c>
      <c r="F104" s="177">
        <v>20000</v>
      </c>
      <c r="G104" s="177">
        <v>20000</v>
      </c>
      <c r="H104" s="178">
        <v>43195.708333333299</v>
      </c>
      <c r="I104" s="179">
        <v>1</v>
      </c>
      <c r="J104" s="179">
        <v>1</v>
      </c>
      <c r="K104" s="180">
        <v>0.46</v>
      </c>
      <c r="L104" s="180">
        <v>1</v>
      </c>
      <c r="M104" s="181">
        <v>0</v>
      </c>
      <c r="N104" s="181">
        <v>514.87</v>
      </c>
      <c r="O104" s="181">
        <v>19485.13</v>
      </c>
      <c r="P104" s="181"/>
    </row>
    <row r="105" spans="1:16" ht="255" x14ac:dyDescent="0.25">
      <c r="A105" s="172">
        <v>100</v>
      </c>
      <c r="B105" s="173" t="s">
        <v>522</v>
      </c>
      <c r="C105" s="174" t="s">
        <v>523</v>
      </c>
      <c r="D105" s="174" t="s">
        <v>524</v>
      </c>
      <c r="E105" s="278" t="s">
        <v>509</v>
      </c>
      <c r="F105" s="176">
        <v>72000</v>
      </c>
      <c r="G105" s="177">
        <v>40000</v>
      </c>
      <c r="H105" s="178">
        <v>43245.708333333299</v>
      </c>
      <c r="I105" s="179">
        <v>1</v>
      </c>
      <c r="J105" s="179">
        <v>1</v>
      </c>
      <c r="K105" s="180">
        <v>0.17</v>
      </c>
      <c r="L105" s="180">
        <v>0.47000000000000003</v>
      </c>
      <c r="M105" s="181">
        <v>0</v>
      </c>
      <c r="N105" s="181">
        <v>7081.66</v>
      </c>
      <c r="O105" s="181">
        <v>32918.339999999997</v>
      </c>
      <c r="P105" s="181"/>
    </row>
    <row r="106" spans="1:16" ht="135" x14ac:dyDescent="0.25">
      <c r="A106" s="172">
        <v>101</v>
      </c>
      <c r="B106" s="173" t="s">
        <v>525</v>
      </c>
      <c r="C106" s="174" t="s">
        <v>526</v>
      </c>
      <c r="D106" s="174" t="s">
        <v>527</v>
      </c>
      <c r="E106" s="278" t="s">
        <v>509</v>
      </c>
      <c r="F106" s="176">
        <v>61000</v>
      </c>
      <c r="G106" s="177">
        <v>112000</v>
      </c>
      <c r="H106" s="178">
        <v>43362.708333333299</v>
      </c>
      <c r="I106" s="179">
        <v>1</v>
      </c>
      <c r="J106" s="179">
        <v>1</v>
      </c>
      <c r="K106" s="180">
        <v>0.12</v>
      </c>
      <c r="L106" s="180">
        <v>0.2</v>
      </c>
      <c r="M106" s="181">
        <v>8.8817841970012504E-16</v>
      </c>
      <c r="N106" s="181">
        <v>2474.1799999999998</v>
      </c>
      <c r="O106" s="181">
        <v>109525.82</v>
      </c>
      <c r="P106" s="181"/>
    </row>
    <row r="107" spans="1:16" ht="285" x14ac:dyDescent="0.25">
      <c r="A107" s="172">
        <v>102</v>
      </c>
      <c r="B107" s="173" t="s">
        <v>528</v>
      </c>
      <c r="C107" s="174" t="s">
        <v>529</v>
      </c>
      <c r="D107" s="174" t="s">
        <v>530</v>
      </c>
      <c r="E107" s="278" t="s">
        <v>509</v>
      </c>
      <c r="F107" s="176">
        <v>325000</v>
      </c>
      <c r="G107" s="177">
        <v>100000</v>
      </c>
      <c r="H107" s="178">
        <v>44701.708333333299</v>
      </c>
      <c r="I107" s="179">
        <v>0.1</v>
      </c>
      <c r="J107" s="179">
        <v>0.1</v>
      </c>
      <c r="K107" s="180">
        <v>0</v>
      </c>
      <c r="L107" s="180">
        <v>0</v>
      </c>
      <c r="M107" s="181">
        <v>0</v>
      </c>
      <c r="N107" s="181">
        <v>0</v>
      </c>
      <c r="O107" s="181">
        <v>100000</v>
      </c>
      <c r="P107" s="181"/>
    </row>
    <row r="108" spans="1:16" ht="180" x14ac:dyDescent="0.25">
      <c r="A108" s="172">
        <v>103</v>
      </c>
      <c r="B108" s="213" t="s">
        <v>531</v>
      </c>
      <c r="C108" s="174" t="s">
        <v>532</v>
      </c>
      <c r="D108" s="174" t="s">
        <v>533</v>
      </c>
      <c r="E108" s="278" t="s">
        <v>509</v>
      </c>
      <c r="F108" s="177">
        <v>55000</v>
      </c>
      <c r="G108" s="177">
        <v>60000</v>
      </c>
      <c r="H108" s="178">
        <v>43175.708333333299</v>
      </c>
      <c r="I108" s="179">
        <v>1</v>
      </c>
      <c r="J108" s="179">
        <v>1</v>
      </c>
      <c r="K108" s="180">
        <v>0.27</v>
      </c>
      <c r="L108" s="180">
        <v>0.56000000000000005</v>
      </c>
      <c r="M108" s="181">
        <v>0</v>
      </c>
      <c r="N108" s="181">
        <v>0</v>
      </c>
      <c r="O108" s="181">
        <v>60000</v>
      </c>
      <c r="P108" s="279"/>
    </row>
    <row r="109" spans="1:16" ht="120" x14ac:dyDescent="0.25">
      <c r="A109" s="172">
        <v>104</v>
      </c>
      <c r="B109" s="213" t="s">
        <v>534</v>
      </c>
      <c r="C109" s="174" t="s">
        <v>535</v>
      </c>
      <c r="D109" s="174" t="s">
        <v>536</v>
      </c>
      <c r="E109" s="278" t="s">
        <v>515</v>
      </c>
      <c r="F109" s="177">
        <v>30000</v>
      </c>
      <c r="G109" s="177">
        <v>30000</v>
      </c>
      <c r="H109" s="178">
        <v>43277.708333333299</v>
      </c>
      <c r="I109" s="179">
        <v>1</v>
      </c>
      <c r="J109" s="179">
        <v>1</v>
      </c>
      <c r="K109" s="180">
        <v>0.2</v>
      </c>
      <c r="L109" s="180">
        <v>0.41000000000000003</v>
      </c>
      <c r="M109" s="181">
        <v>960</v>
      </c>
      <c r="N109" s="181">
        <v>4215.0400000000009</v>
      </c>
      <c r="O109" s="181">
        <v>24824.959999999999</v>
      </c>
      <c r="P109" s="279"/>
    </row>
    <row r="110" spans="1:16" ht="180" x14ac:dyDescent="0.25">
      <c r="A110" s="172">
        <v>105</v>
      </c>
      <c r="B110" s="173" t="s">
        <v>537</v>
      </c>
      <c r="C110" s="174" t="s">
        <v>538</v>
      </c>
      <c r="D110" s="174" t="s">
        <v>539</v>
      </c>
      <c r="E110" s="278" t="s">
        <v>509</v>
      </c>
      <c r="F110" s="176">
        <v>75000</v>
      </c>
      <c r="G110" s="177">
        <v>57000</v>
      </c>
      <c r="H110" s="178">
        <v>43315.5</v>
      </c>
      <c r="I110" s="179">
        <v>1</v>
      </c>
      <c r="J110" s="179">
        <v>1</v>
      </c>
      <c r="K110" s="180">
        <v>0.17</v>
      </c>
      <c r="L110" s="180">
        <v>0.41000000000000003</v>
      </c>
      <c r="M110" s="181">
        <v>251.86</v>
      </c>
      <c r="N110" s="181">
        <v>6098.38</v>
      </c>
      <c r="O110" s="181">
        <v>50649.760000000002</v>
      </c>
      <c r="P110" s="181"/>
    </row>
    <row r="111" spans="1:16" ht="255" x14ac:dyDescent="0.25">
      <c r="A111" s="172">
        <v>106</v>
      </c>
      <c r="B111" s="173" t="s">
        <v>540</v>
      </c>
      <c r="C111" s="174" t="s">
        <v>541</v>
      </c>
      <c r="D111" s="174" t="s">
        <v>542</v>
      </c>
      <c r="E111" s="278" t="s">
        <v>509</v>
      </c>
      <c r="F111" s="176">
        <v>150000</v>
      </c>
      <c r="G111" s="177">
        <v>120000</v>
      </c>
      <c r="H111" s="178">
        <v>43361.708333333299</v>
      </c>
      <c r="I111" s="179">
        <v>1</v>
      </c>
      <c r="J111" s="179">
        <v>1</v>
      </c>
      <c r="K111" s="180">
        <v>0.35</v>
      </c>
      <c r="L111" s="180">
        <v>0.36</v>
      </c>
      <c r="M111" s="181">
        <v>0</v>
      </c>
      <c r="N111" s="181">
        <v>0</v>
      </c>
      <c r="O111" s="181">
        <v>120000</v>
      </c>
      <c r="P111" s="181"/>
    </row>
    <row r="112" spans="1:16" ht="150" x14ac:dyDescent="0.25">
      <c r="A112" s="172">
        <v>107</v>
      </c>
      <c r="B112" s="173" t="s">
        <v>543</v>
      </c>
      <c r="C112" s="174" t="s">
        <v>544</v>
      </c>
      <c r="D112" s="174" t="s">
        <v>545</v>
      </c>
      <c r="E112" s="278" t="s">
        <v>509</v>
      </c>
      <c r="F112" s="177">
        <v>28000</v>
      </c>
      <c r="G112" s="177">
        <v>5000</v>
      </c>
      <c r="H112" s="178">
        <v>43025.708333333299</v>
      </c>
      <c r="I112" s="179">
        <v>1</v>
      </c>
      <c r="J112" s="179">
        <v>1</v>
      </c>
      <c r="K112" s="180">
        <v>1</v>
      </c>
      <c r="L112" s="180">
        <v>1</v>
      </c>
      <c r="M112" s="181">
        <v>0</v>
      </c>
      <c r="N112" s="181">
        <v>1528.7600000000002</v>
      </c>
      <c r="O112" s="181">
        <v>3471.24</v>
      </c>
      <c r="P112" s="181"/>
    </row>
    <row r="113" spans="1:16" ht="165.75" x14ac:dyDescent="0.25">
      <c r="A113" s="185">
        <v>108</v>
      </c>
      <c r="B113" s="173" t="s">
        <v>546</v>
      </c>
      <c r="C113" s="174" t="s">
        <v>547</v>
      </c>
      <c r="D113" s="174" t="s">
        <v>548</v>
      </c>
      <c r="E113" s="175" t="s">
        <v>509</v>
      </c>
      <c r="F113" s="176">
        <v>0</v>
      </c>
      <c r="G113" s="177">
        <v>282868</v>
      </c>
      <c r="H113" s="178" t="s">
        <v>415</v>
      </c>
      <c r="I113" s="179">
        <v>0</v>
      </c>
      <c r="J113" s="179">
        <v>0.05</v>
      </c>
      <c r="K113" s="180">
        <v>0</v>
      </c>
      <c r="L113" s="180">
        <v>0</v>
      </c>
      <c r="M113" s="181">
        <v>0</v>
      </c>
      <c r="N113" s="181">
        <v>0</v>
      </c>
      <c r="O113" s="181">
        <v>282868</v>
      </c>
      <c r="P113" s="228"/>
    </row>
    <row r="114" spans="1:16" ht="150" x14ac:dyDescent="0.25">
      <c r="A114" s="185">
        <v>109</v>
      </c>
      <c r="B114" s="173" t="s">
        <v>549</v>
      </c>
      <c r="C114" s="174" t="s">
        <v>547</v>
      </c>
      <c r="D114" s="260" t="s">
        <v>550</v>
      </c>
      <c r="E114" s="175" t="s">
        <v>509</v>
      </c>
      <c r="F114" s="176">
        <v>0</v>
      </c>
      <c r="G114" s="177">
        <v>3359</v>
      </c>
      <c r="H114" s="178" t="s">
        <v>415</v>
      </c>
      <c r="I114" s="179">
        <v>0</v>
      </c>
      <c r="J114" s="179" t="s">
        <v>61</v>
      </c>
      <c r="K114" s="180">
        <v>1</v>
      </c>
      <c r="L114" s="180">
        <v>1</v>
      </c>
      <c r="M114" s="181">
        <v>0</v>
      </c>
      <c r="N114" s="181">
        <v>3356.97</v>
      </c>
      <c r="O114" s="181">
        <v>2.0300000000002001</v>
      </c>
      <c r="P114" s="228"/>
    </row>
    <row r="115" spans="1:16" ht="150" x14ac:dyDescent="0.25">
      <c r="A115" s="185">
        <v>110</v>
      </c>
      <c r="B115" s="173" t="s">
        <v>551</v>
      </c>
      <c r="C115" s="174" t="s">
        <v>552</v>
      </c>
      <c r="D115" s="260" t="s">
        <v>550</v>
      </c>
      <c r="E115" s="175" t="s">
        <v>509</v>
      </c>
      <c r="F115" s="176">
        <v>0</v>
      </c>
      <c r="G115" s="177">
        <v>27500</v>
      </c>
      <c r="H115" s="178" t="s">
        <v>415</v>
      </c>
      <c r="I115" s="179">
        <v>0</v>
      </c>
      <c r="J115" s="179" t="s">
        <v>61</v>
      </c>
      <c r="K115" s="180">
        <v>1</v>
      </c>
      <c r="L115" s="180">
        <v>1</v>
      </c>
      <c r="M115" s="181">
        <v>0</v>
      </c>
      <c r="N115" s="181">
        <v>27500</v>
      </c>
      <c r="O115" s="181">
        <v>0</v>
      </c>
      <c r="P115" s="228"/>
    </row>
    <row r="116" spans="1:16" ht="210.75" x14ac:dyDescent="0.25">
      <c r="A116" s="185">
        <v>111</v>
      </c>
      <c r="B116" s="173" t="s">
        <v>553</v>
      </c>
      <c r="C116" s="174" t="s">
        <v>554</v>
      </c>
      <c r="D116" s="260" t="s">
        <v>555</v>
      </c>
      <c r="E116" s="175" t="s">
        <v>509</v>
      </c>
      <c r="F116" s="176">
        <v>0</v>
      </c>
      <c r="G116" s="177">
        <v>718837</v>
      </c>
      <c r="H116" s="178" t="s">
        <v>415</v>
      </c>
      <c r="I116" s="179">
        <v>0</v>
      </c>
      <c r="J116" s="179">
        <v>0.6</v>
      </c>
      <c r="K116" s="180">
        <v>0.16087577787633556</v>
      </c>
      <c r="L116" s="180">
        <v>0.16</v>
      </c>
      <c r="M116" s="181">
        <v>68938.070000000007</v>
      </c>
      <c r="N116" s="181">
        <v>30679.360000000001</v>
      </c>
      <c r="O116" s="181">
        <v>619219.56999999995</v>
      </c>
      <c r="P116" s="228"/>
    </row>
    <row r="117" spans="1:16" ht="120" x14ac:dyDescent="0.25">
      <c r="A117" s="185">
        <v>112</v>
      </c>
      <c r="B117" s="173" t="s">
        <v>556</v>
      </c>
      <c r="C117" s="174" t="s">
        <v>557</v>
      </c>
      <c r="D117" s="260" t="s">
        <v>550</v>
      </c>
      <c r="E117" s="278" t="s">
        <v>509</v>
      </c>
      <c r="F117" s="176">
        <v>0</v>
      </c>
      <c r="G117" s="177">
        <v>19300</v>
      </c>
      <c r="H117" s="178" t="s">
        <v>415</v>
      </c>
      <c r="I117" s="179">
        <v>0</v>
      </c>
      <c r="J117" s="179" t="s">
        <v>61</v>
      </c>
      <c r="K117" s="180">
        <v>2.9744645799011531</v>
      </c>
      <c r="L117" s="180">
        <v>0.75</v>
      </c>
      <c r="M117" s="181">
        <v>0</v>
      </c>
      <c r="N117" s="181">
        <v>14444</v>
      </c>
      <c r="O117" s="181">
        <v>4856</v>
      </c>
      <c r="P117" s="228"/>
    </row>
    <row r="118" spans="1:16" ht="135.75" x14ac:dyDescent="0.25">
      <c r="A118" s="185">
        <v>113</v>
      </c>
      <c r="B118" s="173" t="s">
        <v>558</v>
      </c>
      <c r="C118" s="174" t="s">
        <v>559</v>
      </c>
      <c r="D118" s="260" t="s">
        <v>560</v>
      </c>
      <c r="E118" s="278" t="s">
        <v>509</v>
      </c>
      <c r="F118" s="176">
        <v>0</v>
      </c>
      <c r="G118" s="177">
        <v>401167</v>
      </c>
      <c r="H118" s="178" t="s">
        <v>415</v>
      </c>
      <c r="I118" s="179">
        <v>0</v>
      </c>
      <c r="J118" s="179" t="s">
        <v>61</v>
      </c>
      <c r="K118" s="180">
        <v>0.5711229538131356</v>
      </c>
      <c r="L118" s="180">
        <v>1</v>
      </c>
      <c r="M118" s="181">
        <v>3973.58</v>
      </c>
      <c r="N118" s="181">
        <v>141855.66999999998</v>
      </c>
      <c r="O118" s="181">
        <v>255337.75</v>
      </c>
      <c r="P118" s="228"/>
    </row>
    <row r="119" spans="1:16" ht="135" x14ac:dyDescent="0.25">
      <c r="A119" s="185">
        <v>114</v>
      </c>
      <c r="B119" s="173" t="s">
        <v>561</v>
      </c>
      <c r="C119" s="174" t="s">
        <v>562</v>
      </c>
      <c r="D119" s="260" t="s">
        <v>563</v>
      </c>
      <c r="E119" s="175" t="s">
        <v>509</v>
      </c>
      <c r="F119" s="176">
        <v>0</v>
      </c>
      <c r="G119" s="177">
        <v>2795</v>
      </c>
      <c r="H119" s="178" t="s">
        <v>415</v>
      </c>
      <c r="I119" s="179">
        <v>0</v>
      </c>
      <c r="J119" s="179" t="s">
        <v>61</v>
      </c>
      <c r="K119" s="180">
        <v>1</v>
      </c>
      <c r="L119" s="180">
        <v>1</v>
      </c>
      <c r="M119" s="181">
        <v>0</v>
      </c>
      <c r="N119" s="181">
        <v>2795</v>
      </c>
      <c r="O119" s="181">
        <v>0</v>
      </c>
      <c r="P119" s="228"/>
    </row>
    <row r="120" spans="1:16" ht="135" x14ac:dyDescent="0.25">
      <c r="A120" s="185">
        <v>115</v>
      </c>
      <c r="B120" s="173" t="s">
        <v>564</v>
      </c>
      <c r="C120" s="174" t="s">
        <v>565</v>
      </c>
      <c r="D120" s="260" t="s">
        <v>566</v>
      </c>
      <c r="E120" s="278" t="s">
        <v>509</v>
      </c>
      <c r="F120" s="176">
        <v>0</v>
      </c>
      <c r="G120" s="177">
        <v>11490</v>
      </c>
      <c r="H120" s="178" t="s">
        <v>415</v>
      </c>
      <c r="I120" s="179">
        <v>0</v>
      </c>
      <c r="J120" s="179" t="s">
        <v>61</v>
      </c>
      <c r="K120" s="180">
        <v>1</v>
      </c>
      <c r="L120" s="180">
        <v>1</v>
      </c>
      <c r="M120" s="181">
        <v>0</v>
      </c>
      <c r="N120" s="181">
        <v>11490</v>
      </c>
      <c r="O120" s="181">
        <v>0</v>
      </c>
      <c r="P120" s="228"/>
    </row>
    <row r="121" spans="1:16" ht="256.5" thickBot="1" x14ac:dyDescent="0.3">
      <c r="A121" s="256">
        <v>116</v>
      </c>
      <c r="B121" s="187" t="s">
        <v>567</v>
      </c>
      <c r="C121" s="188" t="s">
        <v>568</v>
      </c>
      <c r="D121" s="188" t="s">
        <v>569</v>
      </c>
      <c r="E121" s="189" t="s">
        <v>509</v>
      </c>
      <c r="F121" s="190">
        <v>0</v>
      </c>
      <c r="G121" s="191">
        <v>223950</v>
      </c>
      <c r="H121" s="192" t="s">
        <v>415</v>
      </c>
      <c r="I121" s="193">
        <v>0</v>
      </c>
      <c r="J121" s="168" t="s">
        <v>61</v>
      </c>
      <c r="K121" s="169">
        <v>1.0557447854580866</v>
      </c>
      <c r="L121" s="169">
        <v>0.6</v>
      </c>
      <c r="M121" s="170">
        <v>10263.999999999993</v>
      </c>
      <c r="N121" s="170">
        <v>104747.38000000002</v>
      </c>
      <c r="O121" s="170">
        <v>108938.61999999998</v>
      </c>
      <c r="P121" s="229"/>
    </row>
    <row r="122" spans="1:16" ht="150" x14ac:dyDescent="0.25">
      <c r="A122" s="252">
        <v>117</v>
      </c>
      <c r="B122" s="253" t="s">
        <v>570</v>
      </c>
      <c r="C122" s="234" t="s">
        <v>571</v>
      </c>
      <c r="D122" s="234" t="s">
        <v>572</v>
      </c>
      <c r="E122" s="235" t="s">
        <v>509</v>
      </c>
      <c r="F122" s="236">
        <v>0</v>
      </c>
      <c r="G122" s="237">
        <v>29364</v>
      </c>
      <c r="H122" s="238" t="s">
        <v>415</v>
      </c>
      <c r="I122" s="239">
        <v>0</v>
      </c>
      <c r="J122" s="239" t="s">
        <v>61</v>
      </c>
      <c r="K122" s="240">
        <v>-6.1072977796021171</v>
      </c>
      <c r="L122" s="240">
        <v>0.9</v>
      </c>
      <c r="M122" s="241">
        <v>27918.23</v>
      </c>
      <c r="N122" s="241">
        <v>7195.19</v>
      </c>
      <c r="O122" s="241">
        <v>-5749.4199999999992</v>
      </c>
      <c r="P122" s="242"/>
    </row>
    <row r="123" spans="1:16" ht="300.75" thickBot="1" x14ac:dyDescent="0.3">
      <c r="A123" s="274">
        <v>118</v>
      </c>
      <c r="B123" s="275">
        <v>126484</v>
      </c>
      <c r="C123" s="245" t="s">
        <v>573</v>
      </c>
      <c r="D123" s="245" t="s">
        <v>574</v>
      </c>
      <c r="E123" s="246" t="s">
        <v>509</v>
      </c>
      <c r="F123" s="247">
        <v>1539000</v>
      </c>
      <c r="G123" s="248">
        <v>1387470</v>
      </c>
      <c r="H123" s="249">
        <v>44488</v>
      </c>
      <c r="I123" s="214">
        <v>0</v>
      </c>
      <c r="J123" s="214">
        <v>0.05</v>
      </c>
      <c r="K123" s="210">
        <v>0</v>
      </c>
      <c r="L123" s="210">
        <v>0</v>
      </c>
      <c r="M123" s="250">
        <v>0</v>
      </c>
      <c r="N123" s="250">
        <v>0</v>
      </c>
      <c r="O123" s="250">
        <v>1387470</v>
      </c>
      <c r="P123" s="280"/>
    </row>
    <row r="124" spans="1:16" ht="180.75" thickBot="1" x14ac:dyDescent="0.3">
      <c r="A124" s="216">
        <v>119</v>
      </c>
      <c r="B124" s="281" t="s">
        <v>575</v>
      </c>
      <c r="C124" s="218" t="s">
        <v>576</v>
      </c>
      <c r="D124" s="218" t="s">
        <v>577</v>
      </c>
      <c r="E124" s="219" t="s">
        <v>578</v>
      </c>
      <c r="F124" s="220">
        <v>125000</v>
      </c>
      <c r="G124" s="221">
        <v>250000</v>
      </c>
      <c r="H124" s="222">
        <v>43439</v>
      </c>
      <c r="I124" s="168">
        <v>1</v>
      </c>
      <c r="J124" s="168">
        <v>1</v>
      </c>
      <c r="K124" s="169">
        <v>0.33</v>
      </c>
      <c r="L124" s="169">
        <v>0.91</v>
      </c>
      <c r="M124" s="170">
        <v>136218.03</v>
      </c>
      <c r="N124" s="170">
        <v>153013.29999999999</v>
      </c>
      <c r="O124" s="170">
        <v>-39231.329999999987</v>
      </c>
      <c r="P124" s="281"/>
    </row>
    <row r="125" spans="1:16" ht="105" x14ac:dyDescent="0.25">
      <c r="A125" s="252">
        <v>120</v>
      </c>
      <c r="B125" s="253" t="s">
        <v>415</v>
      </c>
      <c r="C125" s="234" t="s">
        <v>579</v>
      </c>
      <c r="D125" s="234" t="s">
        <v>580</v>
      </c>
      <c r="E125" s="235" t="s">
        <v>578</v>
      </c>
      <c r="F125" s="236">
        <v>0</v>
      </c>
      <c r="G125" s="237">
        <v>350000</v>
      </c>
      <c r="H125" s="238" t="s">
        <v>415</v>
      </c>
      <c r="I125" s="239">
        <v>0</v>
      </c>
      <c r="J125" s="239">
        <v>0.05</v>
      </c>
      <c r="K125" s="240">
        <v>0</v>
      </c>
      <c r="L125" s="240">
        <v>0</v>
      </c>
      <c r="M125" s="241">
        <v>0</v>
      </c>
      <c r="N125" s="241">
        <v>0</v>
      </c>
      <c r="O125" s="241">
        <v>350000</v>
      </c>
      <c r="P125" s="282"/>
    </row>
    <row r="126" spans="1:16" ht="165" x14ac:dyDescent="0.25">
      <c r="A126" s="172">
        <v>121</v>
      </c>
      <c r="B126" s="213">
        <v>128562</v>
      </c>
      <c r="C126" s="174" t="s">
        <v>581</v>
      </c>
      <c r="D126" s="174" t="s">
        <v>582</v>
      </c>
      <c r="E126" s="175" t="s">
        <v>578</v>
      </c>
      <c r="F126" s="176">
        <v>75000</v>
      </c>
      <c r="G126" s="177">
        <v>250000</v>
      </c>
      <c r="H126" s="178">
        <v>43861</v>
      </c>
      <c r="I126" s="179">
        <v>0</v>
      </c>
      <c r="J126" s="179">
        <v>0</v>
      </c>
      <c r="K126" s="180">
        <v>0</v>
      </c>
      <c r="L126" s="180">
        <v>0</v>
      </c>
      <c r="M126" s="181">
        <v>0</v>
      </c>
      <c r="N126" s="181">
        <v>0</v>
      </c>
      <c r="O126" s="181">
        <v>250000</v>
      </c>
      <c r="P126" s="283"/>
    </row>
    <row r="127" spans="1:16" ht="409.5" x14ac:dyDescent="0.25">
      <c r="A127" s="172">
        <v>122</v>
      </c>
      <c r="B127" s="213">
        <v>128632</v>
      </c>
      <c r="C127" s="174" t="s">
        <v>583</v>
      </c>
      <c r="D127" s="174" t="s">
        <v>584</v>
      </c>
      <c r="E127" s="175" t="s">
        <v>578</v>
      </c>
      <c r="F127" s="176">
        <v>4180000</v>
      </c>
      <c r="G127" s="177">
        <v>1960000</v>
      </c>
      <c r="H127" s="178">
        <v>44053</v>
      </c>
      <c r="I127" s="179">
        <v>0.6</v>
      </c>
      <c r="J127" s="179">
        <v>0.6</v>
      </c>
      <c r="K127" s="180">
        <v>0</v>
      </c>
      <c r="L127" s="180">
        <v>0</v>
      </c>
      <c r="M127" s="181">
        <v>0</v>
      </c>
      <c r="N127" s="181">
        <v>1741.19</v>
      </c>
      <c r="O127" s="181">
        <v>1958258.81</v>
      </c>
      <c r="P127" s="284"/>
    </row>
    <row r="128" spans="1:16" ht="360" x14ac:dyDescent="0.25">
      <c r="A128" s="185">
        <v>123</v>
      </c>
      <c r="B128" s="173" t="s">
        <v>415</v>
      </c>
      <c r="C128" s="174" t="s">
        <v>585</v>
      </c>
      <c r="D128" s="183" t="s">
        <v>586</v>
      </c>
      <c r="E128" s="175" t="s">
        <v>578</v>
      </c>
      <c r="F128" s="176">
        <v>0</v>
      </c>
      <c r="G128" s="177">
        <v>1688000</v>
      </c>
      <c r="H128" s="178">
        <v>44075</v>
      </c>
      <c r="I128" s="179">
        <v>0</v>
      </c>
      <c r="J128" s="179">
        <v>0.05</v>
      </c>
      <c r="K128" s="180">
        <v>0</v>
      </c>
      <c r="L128" s="180">
        <v>0</v>
      </c>
      <c r="M128" s="181">
        <v>0</v>
      </c>
      <c r="N128" s="181">
        <v>0</v>
      </c>
      <c r="O128" s="181">
        <v>1688000</v>
      </c>
      <c r="P128" s="284"/>
    </row>
    <row r="129" spans="1:16" ht="135" x14ac:dyDescent="0.25">
      <c r="A129" s="172">
        <v>124</v>
      </c>
      <c r="B129" s="213">
        <v>128314</v>
      </c>
      <c r="C129" s="174" t="s">
        <v>587</v>
      </c>
      <c r="D129" s="174" t="s">
        <v>588</v>
      </c>
      <c r="E129" s="175" t="s">
        <v>578</v>
      </c>
      <c r="F129" s="176">
        <v>25000</v>
      </c>
      <c r="G129" s="177">
        <v>0</v>
      </c>
      <c r="H129" s="178">
        <v>44196</v>
      </c>
      <c r="I129" s="179">
        <v>1</v>
      </c>
      <c r="J129" s="167">
        <v>1</v>
      </c>
      <c r="K129" s="180">
        <v>0</v>
      </c>
      <c r="L129" s="180">
        <v>0</v>
      </c>
      <c r="M129" s="181">
        <v>0</v>
      </c>
      <c r="N129" s="181">
        <v>0</v>
      </c>
      <c r="O129" s="181">
        <v>0</v>
      </c>
      <c r="P129" s="285"/>
    </row>
    <row r="130" spans="1:16" ht="150.75" thickBot="1" x14ac:dyDescent="0.3">
      <c r="A130" s="243">
        <v>125</v>
      </c>
      <c r="B130" s="244" t="s">
        <v>415</v>
      </c>
      <c r="C130" s="245" t="s">
        <v>589</v>
      </c>
      <c r="D130" s="245" t="s">
        <v>590</v>
      </c>
      <c r="E130" s="246" t="s">
        <v>578</v>
      </c>
      <c r="F130" s="247">
        <v>0</v>
      </c>
      <c r="G130" s="248">
        <v>160000</v>
      </c>
      <c r="H130" s="249" t="s">
        <v>415</v>
      </c>
      <c r="I130" s="214">
        <v>0</v>
      </c>
      <c r="J130" s="214">
        <v>0.05</v>
      </c>
      <c r="K130" s="210">
        <v>0</v>
      </c>
      <c r="L130" s="210">
        <v>0</v>
      </c>
      <c r="M130" s="250">
        <v>0</v>
      </c>
      <c r="N130" s="250">
        <v>0</v>
      </c>
      <c r="O130" s="250">
        <v>160000</v>
      </c>
      <c r="P130" s="286"/>
    </row>
    <row r="131" spans="1:16" ht="150.75" thickBot="1" x14ac:dyDescent="0.3">
      <c r="A131" s="224">
        <v>126</v>
      </c>
      <c r="B131" s="217" t="s">
        <v>591</v>
      </c>
      <c r="C131" s="218" t="s">
        <v>592</v>
      </c>
      <c r="D131" s="218" t="s">
        <v>593</v>
      </c>
      <c r="E131" s="219" t="s">
        <v>578</v>
      </c>
      <c r="F131" s="220">
        <v>0</v>
      </c>
      <c r="G131" s="221">
        <v>100000</v>
      </c>
      <c r="H131" s="222" t="s">
        <v>415</v>
      </c>
      <c r="I131" s="168">
        <v>0</v>
      </c>
      <c r="J131" s="168">
        <v>0.05</v>
      </c>
      <c r="K131" s="169">
        <v>0</v>
      </c>
      <c r="L131" s="169">
        <v>0</v>
      </c>
      <c r="M131" s="170">
        <v>0</v>
      </c>
      <c r="N131" s="170">
        <v>0</v>
      </c>
      <c r="O131" s="170">
        <v>100000</v>
      </c>
      <c r="P131" s="225"/>
    </row>
    <row r="132" spans="1:16" ht="211.5" x14ac:dyDescent="0.25">
      <c r="A132" s="232">
        <v>127</v>
      </c>
      <c r="B132" s="233">
        <v>127550</v>
      </c>
      <c r="C132" s="234" t="s">
        <v>594</v>
      </c>
      <c r="D132" s="234" t="s">
        <v>595</v>
      </c>
      <c r="E132" s="235" t="s">
        <v>578</v>
      </c>
      <c r="F132" s="236">
        <v>500000</v>
      </c>
      <c r="G132" s="237">
        <v>0</v>
      </c>
      <c r="H132" s="238">
        <v>43164</v>
      </c>
      <c r="I132" s="239">
        <v>1</v>
      </c>
      <c r="J132" s="239">
        <v>1</v>
      </c>
      <c r="K132" s="240">
        <v>0</v>
      </c>
      <c r="L132" s="240">
        <v>0</v>
      </c>
      <c r="M132" s="241">
        <v>0</v>
      </c>
      <c r="N132" s="241">
        <v>0</v>
      </c>
      <c r="O132" s="241">
        <v>0</v>
      </c>
      <c r="P132" s="287"/>
    </row>
    <row r="133" spans="1:16" ht="135.75" thickBot="1" x14ac:dyDescent="0.3">
      <c r="A133" s="274">
        <v>128</v>
      </c>
      <c r="B133" s="275">
        <v>118667</v>
      </c>
      <c r="C133" s="245" t="s">
        <v>596</v>
      </c>
      <c r="D133" s="245" t="s">
        <v>597</v>
      </c>
      <c r="E133" s="246" t="s">
        <v>578</v>
      </c>
      <c r="F133" s="247">
        <v>10000</v>
      </c>
      <c r="G133" s="248">
        <v>10000</v>
      </c>
      <c r="H133" s="249">
        <v>43217</v>
      </c>
      <c r="I133" s="214">
        <v>1</v>
      </c>
      <c r="J133" s="214">
        <v>1</v>
      </c>
      <c r="K133" s="210">
        <v>0.1</v>
      </c>
      <c r="L133" s="212">
        <v>0</v>
      </c>
      <c r="M133" s="250">
        <v>0</v>
      </c>
      <c r="N133" s="250">
        <v>3795.56</v>
      </c>
      <c r="O133" s="250">
        <v>6204.4400000000005</v>
      </c>
      <c r="P133" s="280"/>
    </row>
    <row r="134" spans="1:16" ht="210" x14ac:dyDescent="0.25">
      <c r="A134" s="160">
        <v>129</v>
      </c>
      <c r="B134" s="288" t="s">
        <v>598</v>
      </c>
      <c r="C134" s="162" t="s">
        <v>599</v>
      </c>
      <c r="D134" s="162" t="s">
        <v>600</v>
      </c>
      <c r="E134" s="163" t="s">
        <v>578</v>
      </c>
      <c r="F134" s="164">
        <v>30000</v>
      </c>
      <c r="G134" s="165">
        <v>12000</v>
      </c>
      <c r="H134" s="166">
        <v>43439</v>
      </c>
      <c r="I134" s="167">
        <v>1</v>
      </c>
      <c r="J134" s="168">
        <v>1</v>
      </c>
      <c r="K134" s="169">
        <v>0.6</v>
      </c>
      <c r="L134" s="289">
        <v>0.9</v>
      </c>
      <c r="M134" s="170">
        <v>0</v>
      </c>
      <c r="N134" s="170">
        <v>4272.2</v>
      </c>
      <c r="O134" s="170">
        <v>7727.8</v>
      </c>
      <c r="P134" s="290"/>
    </row>
    <row r="135" spans="1:16" ht="165" x14ac:dyDescent="0.25">
      <c r="A135" s="172">
        <v>130</v>
      </c>
      <c r="B135" s="213" t="s">
        <v>601</v>
      </c>
      <c r="C135" s="174" t="s">
        <v>602</v>
      </c>
      <c r="D135" s="174" t="s">
        <v>603</v>
      </c>
      <c r="E135" s="175" t="s">
        <v>578</v>
      </c>
      <c r="F135" s="176">
        <v>25000</v>
      </c>
      <c r="G135" s="177">
        <v>80000</v>
      </c>
      <c r="H135" s="178">
        <v>43139</v>
      </c>
      <c r="I135" s="179">
        <v>1</v>
      </c>
      <c r="J135" s="179">
        <v>1</v>
      </c>
      <c r="K135" s="180">
        <v>1</v>
      </c>
      <c r="L135" s="180">
        <v>1</v>
      </c>
      <c r="M135" s="181">
        <v>0</v>
      </c>
      <c r="N135" s="181">
        <v>1292.6600000000001</v>
      </c>
      <c r="O135" s="181">
        <v>78707.34</v>
      </c>
      <c r="P135" s="279"/>
    </row>
    <row r="136" spans="1:16" ht="150" x14ac:dyDescent="0.25">
      <c r="A136" s="172">
        <v>131</v>
      </c>
      <c r="B136" s="213" t="s">
        <v>604</v>
      </c>
      <c r="C136" s="174" t="s">
        <v>605</v>
      </c>
      <c r="D136" s="174" t="s">
        <v>606</v>
      </c>
      <c r="E136" s="175" t="s">
        <v>578</v>
      </c>
      <c r="F136" s="176">
        <v>30000</v>
      </c>
      <c r="G136" s="177">
        <v>15000</v>
      </c>
      <c r="H136" s="178">
        <v>43416</v>
      </c>
      <c r="I136" s="179">
        <v>1</v>
      </c>
      <c r="J136" s="179">
        <v>1</v>
      </c>
      <c r="K136" s="180">
        <v>0.68</v>
      </c>
      <c r="L136" s="180">
        <v>0.92</v>
      </c>
      <c r="M136" s="181">
        <v>2412.2800000000002</v>
      </c>
      <c r="N136" s="181">
        <v>17855.529999999995</v>
      </c>
      <c r="O136" s="181">
        <v>-5267.8099999999959</v>
      </c>
      <c r="P136" s="279"/>
    </row>
    <row r="137" spans="1:16" ht="105.75" thickBot="1" x14ac:dyDescent="0.3">
      <c r="A137" s="243">
        <v>132</v>
      </c>
      <c r="B137" s="244" t="s">
        <v>607</v>
      </c>
      <c r="C137" s="245" t="s">
        <v>573</v>
      </c>
      <c r="D137" s="291" t="s">
        <v>608</v>
      </c>
      <c r="E137" s="246" t="s">
        <v>578</v>
      </c>
      <c r="F137" s="247">
        <v>0</v>
      </c>
      <c r="G137" s="248">
        <v>125000</v>
      </c>
      <c r="H137" s="249">
        <v>44123</v>
      </c>
      <c r="I137" s="214">
        <v>0.1</v>
      </c>
      <c r="J137" s="214">
        <v>0.05</v>
      </c>
      <c r="K137" s="210">
        <v>0</v>
      </c>
      <c r="L137" s="210">
        <v>0</v>
      </c>
      <c r="M137" s="250">
        <v>0</v>
      </c>
      <c r="N137" s="250">
        <v>0</v>
      </c>
      <c r="O137" s="250">
        <v>125000</v>
      </c>
      <c r="P137" s="292"/>
    </row>
    <row r="138" spans="1:16" ht="16.5" thickBot="1" x14ac:dyDescent="0.3">
      <c r="A138" s="132"/>
      <c r="B138" s="136"/>
      <c r="C138" s="136"/>
      <c r="D138" s="142"/>
      <c r="E138" s="293" t="s">
        <v>188</v>
      </c>
      <c r="F138" s="294">
        <v>66185665.138499998</v>
      </c>
      <c r="G138" s="294">
        <v>66185665.364500001</v>
      </c>
      <c r="H138" s="295"/>
      <c r="I138" s="296"/>
      <c r="J138" s="296"/>
      <c r="K138" s="297"/>
      <c r="L138" s="297"/>
      <c r="M138" s="294">
        <f>SUM(M6:M137)</f>
        <v>1430501.5900000003</v>
      </c>
      <c r="N138" s="294">
        <f t="shared" ref="N138:O138" si="0">SUM(N6:N137)</f>
        <v>1692464.3699999999</v>
      </c>
      <c r="O138" s="294">
        <f t="shared" si="0"/>
        <v>63062699.404500008</v>
      </c>
      <c r="P138" s="298"/>
    </row>
  </sheetData>
  <mergeCells count="3">
    <mergeCell ref="C1:D1"/>
    <mergeCell ref="C2:D2"/>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heetViews>
  <sheetFormatPr defaultRowHeight="15" x14ac:dyDescent="0.25"/>
  <sheetData>
    <row r="1" spans="1:14" ht="31.5" x14ac:dyDescent="0.25">
      <c r="B1" s="299" t="s">
        <v>24</v>
      </c>
      <c r="C1" s="699" t="s">
        <v>609</v>
      </c>
      <c r="D1" s="700"/>
      <c r="E1" s="301"/>
      <c r="I1" s="113"/>
    </row>
    <row r="2" spans="1:14" ht="15.75" x14ac:dyDescent="0.25">
      <c r="B2" s="299" t="s">
        <v>26</v>
      </c>
      <c r="C2" s="701">
        <v>43174</v>
      </c>
      <c r="D2" s="702"/>
      <c r="E2" s="302"/>
      <c r="G2" s="113"/>
      <c r="H2" s="115"/>
      <c r="I2" s="113"/>
      <c r="J2" s="113"/>
      <c r="M2" s="116"/>
    </row>
    <row r="3" spans="1:14" ht="31.5" x14ac:dyDescent="0.25">
      <c r="B3" s="299" t="s">
        <v>27</v>
      </c>
      <c r="C3" s="703" t="s">
        <v>232</v>
      </c>
      <c r="D3" s="704"/>
      <c r="E3" s="303"/>
    </row>
    <row r="4" spans="1:14" ht="15.75" x14ac:dyDescent="0.25">
      <c r="B4" s="304"/>
      <c r="C4" s="305"/>
      <c r="D4" s="306"/>
      <c r="E4" s="306"/>
    </row>
    <row r="5" spans="1:14" x14ac:dyDescent="0.25">
      <c r="A5" s="705" t="s">
        <v>29</v>
      </c>
      <c r="B5" s="708" t="s">
        <v>190</v>
      </c>
      <c r="C5" s="709"/>
      <c r="D5" s="709"/>
      <c r="E5" s="709"/>
      <c r="F5" s="709"/>
      <c r="G5" s="709"/>
      <c r="H5" s="709"/>
      <c r="I5" s="709"/>
      <c r="J5" s="709"/>
      <c r="K5" s="709"/>
      <c r="L5" s="709"/>
      <c r="M5" s="709"/>
      <c r="N5" s="710"/>
    </row>
    <row r="6" spans="1:14" x14ac:dyDescent="0.25">
      <c r="A6" s="706"/>
      <c r="B6" s="711"/>
      <c r="C6" s="712"/>
      <c r="D6" s="712"/>
      <c r="E6" s="712"/>
      <c r="F6" s="712"/>
      <c r="G6" s="712"/>
      <c r="H6" s="712"/>
      <c r="I6" s="712"/>
      <c r="J6" s="712"/>
      <c r="K6" s="712"/>
      <c r="L6" s="712"/>
      <c r="M6" s="712"/>
      <c r="N6" s="713"/>
    </row>
    <row r="7" spans="1:14" x14ac:dyDescent="0.25">
      <c r="A7" s="707"/>
      <c r="B7" s="714"/>
      <c r="C7" s="715"/>
      <c r="D7" s="715"/>
      <c r="E7" s="715"/>
      <c r="F7" s="715"/>
      <c r="G7" s="715"/>
      <c r="H7" s="715"/>
      <c r="I7" s="715"/>
      <c r="J7" s="715"/>
      <c r="K7" s="715"/>
      <c r="L7" s="715"/>
      <c r="M7" s="715"/>
      <c r="N7" s="716"/>
    </row>
    <row r="8" spans="1:14" ht="18" x14ac:dyDescent="0.25">
      <c r="A8" s="307" t="s">
        <v>610</v>
      </c>
      <c r="B8" s="308" t="s">
        <v>611</v>
      </c>
      <c r="C8" s="309"/>
      <c r="D8" s="309"/>
      <c r="E8" s="310"/>
      <c r="F8" s="310"/>
      <c r="G8" s="310"/>
      <c r="H8" s="310"/>
      <c r="I8" s="310"/>
      <c r="J8" s="310"/>
      <c r="K8" s="310"/>
      <c r="L8" s="310"/>
      <c r="M8" s="310"/>
      <c r="N8" s="311"/>
    </row>
    <row r="9" spans="1:14" ht="18" x14ac:dyDescent="0.25">
      <c r="A9" s="312">
        <v>82</v>
      </c>
      <c r="B9" s="313" t="s">
        <v>611</v>
      </c>
      <c r="C9" s="314"/>
      <c r="D9" s="314"/>
      <c r="E9" s="314"/>
      <c r="F9" s="314"/>
      <c r="G9" s="314"/>
      <c r="H9" s="314"/>
      <c r="I9" s="314"/>
      <c r="J9" s="314"/>
      <c r="K9" s="314"/>
      <c r="L9" s="314"/>
      <c r="M9" s="314"/>
      <c r="N9" s="315"/>
    </row>
    <row r="10" spans="1:14" ht="18" x14ac:dyDescent="0.25">
      <c r="A10" s="312">
        <v>84</v>
      </c>
      <c r="B10" s="313" t="s">
        <v>611</v>
      </c>
      <c r="C10" s="84"/>
      <c r="D10" s="84"/>
      <c r="E10" s="84"/>
      <c r="F10" s="84"/>
      <c r="G10" s="84"/>
      <c r="H10" s="84"/>
      <c r="I10" s="84"/>
      <c r="J10" s="84"/>
      <c r="K10" s="84"/>
      <c r="L10" s="84"/>
      <c r="M10" s="84"/>
      <c r="N10" s="85"/>
    </row>
    <row r="11" spans="1:14" ht="18" x14ac:dyDescent="0.25">
      <c r="A11" s="316">
        <v>85</v>
      </c>
      <c r="B11" s="313" t="s">
        <v>611</v>
      </c>
      <c r="C11" s="84"/>
      <c r="D11" s="84"/>
      <c r="E11" s="84"/>
      <c r="F11" s="84"/>
      <c r="G11" s="84"/>
      <c r="H11" s="84"/>
      <c r="I11" s="84"/>
      <c r="J11" s="84"/>
      <c r="K11" s="84"/>
      <c r="L11" s="84"/>
      <c r="M11" s="84"/>
      <c r="N11" s="85"/>
    </row>
    <row r="12" spans="1:14" ht="18" x14ac:dyDescent="0.25">
      <c r="A12" s="316">
        <v>86</v>
      </c>
      <c r="B12" s="313" t="s">
        <v>612</v>
      </c>
      <c r="C12" s="84"/>
      <c r="D12" s="84"/>
      <c r="E12" s="84"/>
      <c r="F12" s="84"/>
      <c r="G12" s="84"/>
      <c r="H12" s="84"/>
      <c r="I12" s="84"/>
      <c r="J12" s="84"/>
      <c r="K12" s="84"/>
      <c r="L12" s="84"/>
      <c r="M12" s="84"/>
      <c r="N12" s="85"/>
    </row>
    <row r="13" spans="1:14" ht="18" x14ac:dyDescent="0.25">
      <c r="A13" s="316">
        <v>87</v>
      </c>
      <c r="B13" s="313" t="s">
        <v>611</v>
      </c>
      <c r="C13" s="317"/>
      <c r="D13" s="317"/>
      <c r="E13" s="317"/>
      <c r="F13" s="317"/>
      <c r="G13" s="317"/>
      <c r="H13" s="317"/>
      <c r="I13" s="317"/>
      <c r="J13" s="317"/>
      <c r="K13" s="317"/>
      <c r="L13" s="317"/>
      <c r="M13" s="317"/>
      <c r="N13" s="318"/>
    </row>
    <row r="14" spans="1:14" ht="18" x14ac:dyDescent="0.25">
      <c r="A14" s="316">
        <v>88</v>
      </c>
      <c r="B14" s="313" t="s">
        <v>613</v>
      </c>
      <c r="C14" s="317"/>
      <c r="D14" s="317"/>
      <c r="E14" s="317"/>
      <c r="F14" s="317"/>
      <c r="G14" s="317"/>
      <c r="H14" s="317"/>
      <c r="I14" s="317"/>
      <c r="J14" s="317"/>
      <c r="K14" s="317"/>
      <c r="L14" s="317"/>
      <c r="M14" s="317"/>
      <c r="N14" s="318"/>
    </row>
    <row r="15" spans="1:14" ht="18" x14ac:dyDescent="0.25">
      <c r="A15" s="316">
        <v>90</v>
      </c>
      <c r="B15" s="717" t="s">
        <v>611</v>
      </c>
      <c r="C15" s="718"/>
      <c r="D15" s="718"/>
      <c r="E15" s="718"/>
      <c r="F15" s="718"/>
      <c r="G15" s="718"/>
      <c r="H15" s="718"/>
      <c r="I15" s="718"/>
      <c r="J15" s="718"/>
      <c r="K15" s="718"/>
      <c r="L15" s="718"/>
      <c r="M15" s="718"/>
      <c r="N15" s="719"/>
    </row>
    <row r="16" spans="1:14" ht="18" x14ac:dyDescent="0.25">
      <c r="A16" s="316">
        <v>91</v>
      </c>
      <c r="B16" s="717" t="s">
        <v>614</v>
      </c>
      <c r="C16" s="718"/>
      <c r="D16" s="718"/>
      <c r="E16" s="718"/>
      <c r="F16" s="718"/>
      <c r="G16" s="718"/>
      <c r="H16" s="718"/>
      <c r="I16" s="718"/>
      <c r="J16" s="718"/>
      <c r="K16" s="718"/>
      <c r="L16" s="718"/>
      <c r="M16" s="718"/>
      <c r="N16" s="719"/>
    </row>
    <row r="17" spans="1:14" ht="18" x14ac:dyDescent="0.25">
      <c r="A17" s="316"/>
      <c r="B17" s="717"/>
      <c r="C17" s="718"/>
      <c r="D17" s="718"/>
      <c r="E17" s="718"/>
      <c r="F17" s="718"/>
      <c r="G17" s="718"/>
      <c r="H17" s="718"/>
      <c r="I17" s="718"/>
      <c r="J17" s="718"/>
      <c r="K17" s="718"/>
      <c r="L17" s="718"/>
      <c r="M17" s="718"/>
      <c r="N17" s="719"/>
    </row>
    <row r="18" spans="1:14" ht="18" x14ac:dyDescent="0.25">
      <c r="A18" s="319" t="s">
        <v>615</v>
      </c>
      <c r="B18" s="320" t="s">
        <v>616</v>
      </c>
      <c r="C18" s="321"/>
      <c r="D18" s="321"/>
      <c r="E18" s="322"/>
      <c r="F18" s="322"/>
      <c r="G18" s="322"/>
      <c r="H18" s="322"/>
      <c r="I18" s="322"/>
      <c r="J18" s="322"/>
      <c r="K18" s="322"/>
      <c r="L18" s="322"/>
      <c r="M18" s="322"/>
      <c r="N18" s="323"/>
    </row>
    <row r="19" spans="1:14" ht="18" x14ac:dyDescent="0.25">
      <c r="A19" s="324" t="s">
        <v>617</v>
      </c>
      <c r="B19" s="696" t="s">
        <v>618</v>
      </c>
      <c r="C19" s="697"/>
      <c r="D19" s="697"/>
      <c r="E19" s="697"/>
      <c r="F19" s="697"/>
      <c r="G19" s="697"/>
      <c r="H19" s="697"/>
      <c r="I19" s="697"/>
      <c r="J19" s="697"/>
      <c r="K19" s="697"/>
      <c r="L19" s="697"/>
      <c r="M19" s="697"/>
      <c r="N19" s="698"/>
    </row>
    <row r="20" spans="1:14" ht="18" x14ac:dyDescent="0.25">
      <c r="A20" s="324" t="s">
        <v>619</v>
      </c>
      <c r="B20" s="696" t="s">
        <v>620</v>
      </c>
      <c r="C20" s="697"/>
      <c r="D20" s="697"/>
      <c r="E20" s="697"/>
      <c r="F20" s="697"/>
      <c r="G20" s="697"/>
      <c r="H20" s="697"/>
      <c r="I20" s="697"/>
      <c r="J20" s="697"/>
      <c r="K20" s="697"/>
      <c r="L20" s="697"/>
      <c r="M20" s="697"/>
      <c r="N20" s="698"/>
    </row>
    <row r="21" spans="1:14" ht="18" x14ac:dyDescent="0.25">
      <c r="A21" s="325" t="s">
        <v>621</v>
      </c>
      <c r="B21" s="720" t="s">
        <v>622</v>
      </c>
      <c r="C21" s="721"/>
      <c r="D21" s="721"/>
      <c r="E21" s="721"/>
      <c r="F21" s="721"/>
      <c r="G21" s="721"/>
      <c r="H21" s="721"/>
      <c r="I21" s="721"/>
      <c r="J21" s="721"/>
      <c r="K21" s="721"/>
      <c r="L21" s="721"/>
      <c r="M21" s="721"/>
      <c r="N21" s="722"/>
    </row>
    <row r="22" spans="1:14" ht="18" x14ac:dyDescent="0.25">
      <c r="A22" s="324" t="s">
        <v>623</v>
      </c>
      <c r="B22" s="696" t="s">
        <v>624</v>
      </c>
      <c r="C22" s="697"/>
      <c r="D22" s="697"/>
      <c r="E22" s="697"/>
      <c r="F22" s="697"/>
      <c r="G22" s="697"/>
      <c r="H22" s="697"/>
      <c r="I22" s="697"/>
      <c r="J22" s="697"/>
      <c r="K22" s="697"/>
      <c r="L22" s="697"/>
      <c r="M22" s="697"/>
      <c r="N22" s="698"/>
    </row>
    <row r="23" spans="1:14" ht="18" x14ac:dyDescent="0.25">
      <c r="A23" s="326" t="s">
        <v>625</v>
      </c>
      <c r="B23" s="696" t="s">
        <v>626</v>
      </c>
      <c r="C23" s="697"/>
      <c r="D23" s="697"/>
      <c r="E23" s="697"/>
      <c r="F23" s="697"/>
      <c r="G23" s="697"/>
      <c r="H23" s="697"/>
      <c r="I23" s="697"/>
      <c r="J23" s="697"/>
      <c r="K23" s="697"/>
      <c r="L23" s="697"/>
      <c r="M23" s="697"/>
      <c r="N23" s="698"/>
    </row>
    <row r="24" spans="1:14" ht="18" x14ac:dyDescent="0.25">
      <c r="A24" s="327"/>
      <c r="B24" s="723"/>
      <c r="C24" s="724"/>
      <c r="D24" s="724"/>
      <c r="E24" s="724"/>
      <c r="F24" s="724"/>
      <c r="G24" s="724"/>
      <c r="H24" s="724"/>
      <c r="I24" s="724"/>
      <c r="J24" s="724"/>
      <c r="K24" s="724"/>
      <c r="L24" s="724"/>
      <c r="M24" s="724"/>
      <c r="N24" s="725"/>
    </row>
    <row r="25" spans="1:14" ht="18" x14ac:dyDescent="0.25">
      <c r="A25" s="316"/>
      <c r="B25" s="313"/>
      <c r="C25" s="328"/>
      <c r="D25" s="328"/>
      <c r="E25" s="328"/>
      <c r="F25" s="328"/>
      <c r="G25" s="328"/>
      <c r="H25" s="328"/>
      <c r="I25" s="328"/>
      <c r="J25" s="328"/>
      <c r="K25" s="328"/>
      <c r="L25" s="328"/>
      <c r="M25" s="328"/>
      <c r="N25" s="329"/>
    </row>
    <row r="26" spans="1:14" ht="18" x14ac:dyDescent="0.25">
      <c r="A26" s="330"/>
      <c r="B26" s="726"/>
      <c r="C26" s="727"/>
      <c r="D26" s="727"/>
      <c r="E26" s="727"/>
      <c r="F26" s="727"/>
      <c r="G26" s="727"/>
      <c r="H26" s="727"/>
      <c r="I26" s="727"/>
      <c r="J26" s="727"/>
      <c r="K26" s="727"/>
      <c r="L26" s="727"/>
      <c r="M26" s="727"/>
      <c r="N26" s="728"/>
    </row>
    <row r="27" spans="1:14" ht="18" x14ac:dyDescent="0.25">
      <c r="A27" s="331"/>
      <c r="B27" s="332"/>
      <c r="C27" s="333"/>
      <c r="D27" s="333"/>
      <c r="E27" s="333"/>
      <c r="F27" s="333"/>
      <c r="G27" s="333"/>
      <c r="H27" s="333"/>
      <c r="I27" s="333"/>
      <c r="J27" s="333"/>
      <c r="K27" s="333"/>
      <c r="L27" s="333"/>
      <c r="M27" s="333"/>
      <c r="N27" s="334"/>
    </row>
    <row r="28" spans="1:14" ht="18" x14ac:dyDescent="0.25">
      <c r="A28" s="327"/>
      <c r="B28" s="723"/>
      <c r="C28" s="724"/>
      <c r="D28" s="724"/>
      <c r="E28" s="724"/>
      <c r="F28" s="724"/>
      <c r="G28" s="724"/>
      <c r="H28" s="724"/>
      <c r="I28" s="724"/>
      <c r="J28" s="724"/>
      <c r="K28" s="724"/>
      <c r="L28" s="724"/>
      <c r="M28" s="724"/>
      <c r="N28" s="725"/>
    </row>
    <row r="29" spans="1:14" ht="18" x14ac:dyDescent="0.25">
      <c r="A29" s="316"/>
      <c r="B29" s="313"/>
      <c r="C29" s="328"/>
      <c r="D29" s="328"/>
      <c r="E29" s="328"/>
      <c r="F29" s="328"/>
      <c r="G29" s="328"/>
      <c r="H29" s="328"/>
      <c r="I29" s="328"/>
      <c r="J29" s="328"/>
      <c r="K29" s="328"/>
      <c r="L29" s="328"/>
      <c r="M29" s="328"/>
      <c r="N29" s="329"/>
    </row>
    <row r="30" spans="1:14" ht="18" x14ac:dyDescent="0.25">
      <c r="A30" s="316"/>
      <c r="B30" s="313"/>
      <c r="C30" s="328"/>
      <c r="D30" s="328"/>
      <c r="E30" s="328"/>
      <c r="F30" s="328"/>
      <c r="G30" s="328"/>
      <c r="H30" s="328"/>
      <c r="I30" s="328"/>
      <c r="J30" s="328"/>
      <c r="K30" s="328"/>
      <c r="L30" s="328"/>
      <c r="M30" s="328"/>
      <c r="N30" s="329"/>
    </row>
    <row r="31" spans="1:14" ht="18" x14ac:dyDescent="0.25">
      <c r="A31" s="327"/>
      <c r="B31" s="723"/>
      <c r="C31" s="724"/>
      <c r="D31" s="724"/>
      <c r="E31" s="724"/>
      <c r="F31" s="724"/>
      <c r="G31" s="724"/>
      <c r="H31" s="724"/>
      <c r="I31" s="724"/>
      <c r="J31" s="724"/>
      <c r="K31" s="724"/>
      <c r="L31" s="724"/>
      <c r="M31" s="724"/>
      <c r="N31" s="725"/>
    </row>
    <row r="32" spans="1:14" ht="18" x14ac:dyDescent="0.25">
      <c r="A32" s="335"/>
      <c r="B32" s="313"/>
      <c r="C32" s="336"/>
      <c r="D32" s="336"/>
      <c r="E32" s="336"/>
      <c r="F32" s="336"/>
      <c r="G32" s="336"/>
      <c r="H32" s="336"/>
      <c r="I32" s="336"/>
      <c r="J32" s="336"/>
      <c r="K32" s="336"/>
      <c r="L32" s="336"/>
      <c r="M32" s="336"/>
      <c r="N32" s="337"/>
    </row>
  </sheetData>
  <mergeCells count="17">
    <mergeCell ref="B23:N23"/>
    <mergeCell ref="B24:N24"/>
    <mergeCell ref="B26:N26"/>
    <mergeCell ref="B28:N28"/>
    <mergeCell ref="B31:N31"/>
    <mergeCell ref="B22:N22"/>
    <mergeCell ref="C1:D1"/>
    <mergeCell ref="C2:D2"/>
    <mergeCell ref="C3:D3"/>
    <mergeCell ref="A5:A7"/>
    <mergeCell ref="B5:N7"/>
    <mergeCell ref="B15:N15"/>
    <mergeCell ref="B16:N16"/>
    <mergeCell ref="B17:N17"/>
    <mergeCell ref="B19:N19"/>
    <mergeCell ref="B20:N20"/>
    <mergeCell ref="B21:N2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workbookViewId="0">
      <selection activeCell="O5" sqref="A5:XFD7"/>
    </sheetView>
  </sheetViews>
  <sheetFormatPr defaultRowHeight="15" x14ac:dyDescent="0.25"/>
  <cols>
    <col min="2" max="2" width="13" customWidth="1"/>
    <col min="3" max="3" width="12.85546875" customWidth="1"/>
    <col min="4" max="4" width="13.85546875" customWidth="1"/>
    <col min="5" max="5" width="15.140625" customWidth="1"/>
    <col min="6" max="7" width="15.85546875" customWidth="1"/>
    <col min="8" max="8" width="18.140625" customWidth="1"/>
    <col min="9" max="9" width="15.5703125" customWidth="1"/>
    <col min="10" max="10" width="15.28515625" customWidth="1"/>
    <col min="11" max="11" width="15.7109375" customWidth="1"/>
    <col min="12" max="12" width="16.7109375" customWidth="1"/>
    <col min="13" max="13" width="17.5703125" customWidth="1"/>
  </cols>
  <sheetData>
    <row r="1" spans="1:14" ht="31.5" x14ac:dyDescent="0.25">
      <c r="B1" s="338" t="s">
        <v>24</v>
      </c>
      <c r="C1" s="699" t="s">
        <v>627</v>
      </c>
      <c r="D1" s="700"/>
      <c r="E1" s="301"/>
      <c r="F1" s="339"/>
      <c r="H1" s="88"/>
      <c r="I1" s="340"/>
      <c r="J1" s="341"/>
      <c r="K1" s="342"/>
      <c r="L1" s="342"/>
      <c r="N1" s="343"/>
    </row>
    <row r="2" spans="1:14" ht="15.75" x14ac:dyDescent="0.25">
      <c r="B2" s="338" t="s">
        <v>26</v>
      </c>
      <c r="C2" s="701">
        <v>43174</v>
      </c>
      <c r="D2" s="702"/>
      <c r="E2" s="302"/>
      <c r="F2" s="339"/>
      <c r="G2" s="113"/>
      <c r="H2" s="90"/>
      <c r="I2" s="340"/>
      <c r="J2" s="340"/>
      <c r="K2" s="342"/>
      <c r="L2" s="342"/>
      <c r="M2" s="344">
        <f>C2</f>
        <v>43174</v>
      </c>
      <c r="N2" s="343"/>
    </row>
    <row r="3" spans="1:14" ht="31.5" x14ac:dyDescent="0.25">
      <c r="B3" s="338" t="s">
        <v>27</v>
      </c>
      <c r="C3" s="703" t="s">
        <v>628</v>
      </c>
      <c r="D3" s="704"/>
      <c r="E3" s="303"/>
      <c r="F3" s="339"/>
      <c r="H3" s="88"/>
      <c r="I3" s="341"/>
      <c r="J3" s="341"/>
      <c r="K3" s="342"/>
      <c r="L3" s="342"/>
      <c r="N3" s="343"/>
    </row>
    <row r="4" spans="1:14" ht="15.75" x14ac:dyDescent="0.25">
      <c r="B4" s="345"/>
      <c r="C4" s="305"/>
      <c r="D4" s="306"/>
      <c r="E4" s="306"/>
      <c r="F4" s="339"/>
      <c r="H4" s="88"/>
      <c r="I4" s="341"/>
      <c r="J4" s="341"/>
      <c r="K4" s="342"/>
      <c r="L4" s="342"/>
      <c r="N4" s="343"/>
    </row>
    <row r="5" spans="1:14" ht="36.75" customHeight="1" x14ac:dyDescent="0.25">
      <c r="A5" s="705" t="s">
        <v>29</v>
      </c>
      <c r="B5" s="729" t="s">
        <v>30</v>
      </c>
      <c r="C5" s="730" t="s">
        <v>31</v>
      </c>
      <c r="D5" s="730" t="s">
        <v>32</v>
      </c>
      <c r="E5" s="730" t="s">
        <v>33</v>
      </c>
      <c r="F5" s="734" t="s">
        <v>1</v>
      </c>
      <c r="G5" s="730" t="s">
        <v>629</v>
      </c>
      <c r="H5" s="705" t="s">
        <v>36</v>
      </c>
      <c r="I5" s="735" t="s">
        <v>37</v>
      </c>
      <c r="J5" s="738" t="s">
        <v>38</v>
      </c>
      <c r="K5" s="731" t="s">
        <v>3</v>
      </c>
      <c r="L5" s="731" t="s">
        <v>5</v>
      </c>
      <c r="M5" s="705" t="s">
        <v>7</v>
      </c>
      <c r="N5" s="705" t="s">
        <v>40</v>
      </c>
    </row>
    <row r="6" spans="1:14" ht="36.75" customHeight="1" x14ac:dyDescent="0.25">
      <c r="A6" s="706"/>
      <c r="B6" s="729"/>
      <c r="C6" s="730"/>
      <c r="D6" s="730"/>
      <c r="E6" s="730"/>
      <c r="F6" s="734"/>
      <c r="G6" s="730"/>
      <c r="H6" s="706"/>
      <c r="I6" s="736"/>
      <c r="J6" s="738"/>
      <c r="K6" s="732"/>
      <c r="L6" s="732"/>
      <c r="M6" s="706"/>
      <c r="N6" s="706"/>
    </row>
    <row r="7" spans="1:14" ht="36.75" customHeight="1" x14ac:dyDescent="0.25">
      <c r="A7" s="707"/>
      <c r="B7" s="729"/>
      <c r="C7" s="730"/>
      <c r="D7" s="730"/>
      <c r="E7" s="730"/>
      <c r="F7" s="734"/>
      <c r="G7" s="730"/>
      <c r="H7" s="707"/>
      <c r="I7" s="737"/>
      <c r="J7" s="738"/>
      <c r="K7" s="733"/>
      <c r="L7" s="733"/>
      <c r="M7" s="707"/>
      <c r="N7" s="707"/>
    </row>
    <row r="8" spans="1:14" ht="120" x14ac:dyDescent="0.25">
      <c r="A8" s="104">
        <v>1</v>
      </c>
      <c r="B8" s="346" t="s">
        <v>630</v>
      </c>
      <c r="C8" s="347" t="s">
        <v>631</v>
      </c>
      <c r="D8" s="108" t="s">
        <v>632</v>
      </c>
      <c r="E8" s="95" t="s">
        <v>633</v>
      </c>
      <c r="F8" s="348">
        <v>437400</v>
      </c>
      <c r="G8" s="349">
        <v>437400</v>
      </c>
      <c r="H8" s="350">
        <v>43280</v>
      </c>
      <c r="I8" s="106">
        <v>1</v>
      </c>
      <c r="J8" s="106">
        <v>0.95</v>
      </c>
      <c r="K8" s="351">
        <v>50242.84</v>
      </c>
      <c r="L8" s="351">
        <v>340229.9</v>
      </c>
      <c r="M8" s="103">
        <f>+G8-K8-L8</f>
        <v>46927.260000000009</v>
      </c>
      <c r="N8" s="104" t="s">
        <v>94</v>
      </c>
    </row>
    <row r="9" spans="1:14" ht="120" x14ac:dyDescent="0.25">
      <c r="A9" s="104">
        <v>2</v>
      </c>
      <c r="B9" s="346" t="s">
        <v>634</v>
      </c>
      <c r="C9" s="347" t="s">
        <v>635</v>
      </c>
      <c r="D9" s="108" t="s">
        <v>632</v>
      </c>
      <c r="E9" s="95" t="s">
        <v>633</v>
      </c>
      <c r="F9" s="348">
        <v>877300</v>
      </c>
      <c r="G9" s="349">
        <v>877300</v>
      </c>
      <c r="H9" s="350">
        <v>43280</v>
      </c>
      <c r="I9" s="106">
        <v>1</v>
      </c>
      <c r="J9" s="106">
        <v>0.87</v>
      </c>
      <c r="K9" s="351">
        <v>89153.72</v>
      </c>
      <c r="L9" s="351">
        <v>560539.04</v>
      </c>
      <c r="M9" s="103">
        <f t="shared" ref="M9:M56" si="0">+G9-K9-L9</f>
        <v>227607.24</v>
      </c>
      <c r="N9" s="104" t="s">
        <v>94</v>
      </c>
    </row>
    <row r="10" spans="1:14" ht="105" x14ac:dyDescent="0.25">
      <c r="A10" s="104">
        <v>3</v>
      </c>
      <c r="B10" s="346" t="s">
        <v>636</v>
      </c>
      <c r="C10" s="347" t="s">
        <v>637</v>
      </c>
      <c r="D10" s="108" t="s">
        <v>638</v>
      </c>
      <c r="E10" s="95" t="s">
        <v>633</v>
      </c>
      <c r="F10" s="348">
        <v>139700</v>
      </c>
      <c r="G10" s="349">
        <v>139700</v>
      </c>
      <c r="H10" s="350">
        <v>43280</v>
      </c>
      <c r="I10" s="106">
        <v>1</v>
      </c>
      <c r="J10" s="106">
        <v>0.99</v>
      </c>
      <c r="K10" s="351">
        <v>1893.65</v>
      </c>
      <c r="L10" s="351">
        <v>48164.28</v>
      </c>
      <c r="M10" s="103">
        <f t="shared" si="0"/>
        <v>89642.07</v>
      </c>
      <c r="N10" s="104" t="s">
        <v>94</v>
      </c>
    </row>
    <row r="11" spans="1:14" ht="75" x14ac:dyDescent="0.25">
      <c r="A11" s="104">
        <v>4</v>
      </c>
      <c r="B11" s="99">
        <v>10013001</v>
      </c>
      <c r="C11" s="352" t="s">
        <v>639</v>
      </c>
      <c r="D11" s="108" t="s">
        <v>640</v>
      </c>
      <c r="E11" s="95" t="s">
        <v>633</v>
      </c>
      <c r="F11" s="103">
        <v>134000</v>
      </c>
      <c r="G11" s="349">
        <v>134000</v>
      </c>
      <c r="H11" s="350">
        <v>43496</v>
      </c>
      <c r="I11" s="106">
        <v>1</v>
      </c>
      <c r="J11" s="106">
        <v>0</v>
      </c>
      <c r="K11" s="349">
        <v>0</v>
      </c>
      <c r="L11" s="349">
        <v>0</v>
      </c>
      <c r="M11" s="103">
        <f t="shared" si="0"/>
        <v>134000</v>
      </c>
      <c r="N11" s="104"/>
    </row>
    <row r="12" spans="1:14" ht="90" x14ac:dyDescent="0.25">
      <c r="A12" s="104">
        <v>5</v>
      </c>
      <c r="B12" s="99" t="s">
        <v>641</v>
      </c>
      <c r="C12" s="352" t="s">
        <v>642</v>
      </c>
      <c r="D12" s="108" t="s">
        <v>643</v>
      </c>
      <c r="E12" s="95" t="s">
        <v>633</v>
      </c>
      <c r="F12" s="103">
        <v>1000000</v>
      </c>
      <c r="G12" s="349">
        <v>1000000</v>
      </c>
      <c r="H12" s="350">
        <v>43600</v>
      </c>
      <c r="I12" s="106">
        <v>0.01</v>
      </c>
      <c r="J12" s="106">
        <v>0</v>
      </c>
      <c r="K12" s="103">
        <v>0</v>
      </c>
      <c r="L12" s="103">
        <v>0</v>
      </c>
      <c r="M12" s="103">
        <f t="shared" si="0"/>
        <v>1000000</v>
      </c>
      <c r="N12" s="94"/>
    </row>
    <row r="13" spans="1:14" ht="135" x14ac:dyDescent="0.25">
      <c r="A13" s="104">
        <v>6</v>
      </c>
      <c r="B13" s="99" t="s">
        <v>644</v>
      </c>
      <c r="C13" s="352" t="s">
        <v>645</v>
      </c>
      <c r="D13" s="108" t="s">
        <v>646</v>
      </c>
      <c r="E13" s="95" t="s">
        <v>633</v>
      </c>
      <c r="F13" s="103">
        <v>1000000</v>
      </c>
      <c r="G13" s="349">
        <v>1000000</v>
      </c>
      <c r="H13" s="350">
        <v>43436</v>
      </c>
      <c r="I13" s="106">
        <v>1</v>
      </c>
      <c r="J13" s="106">
        <v>0</v>
      </c>
      <c r="K13" s="349">
        <v>0</v>
      </c>
      <c r="L13" s="349">
        <v>0</v>
      </c>
      <c r="M13" s="103">
        <f t="shared" si="0"/>
        <v>1000000</v>
      </c>
      <c r="N13" s="104"/>
    </row>
    <row r="14" spans="1:14" ht="135" x14ac:dyDescent="0.25">
      <c r="A14" s="104">
        <v>7</v>
      </c>
      <c r="B14" s="99" t="s">
        <v>647</v>
      </c>
      <c r="C14" s="108" t="s">
        <v>648</v>
      </c>
      <c r="D14" s="108" t="s">
        <v>649</v>
      </c>
      <c r="E14" s="95" t="s">
        <v>633</v>
      </c>
      <c r="F14" s="103">
        <v>98900</v>
      </c>
      <c r="G14" s="349">
        <v>98900</v>
      </c>
      <c r="H14" s="350">
        <v>43210</v>
      </c>
      <c r="I14" s="106">
        <v>1</v>
      </c>
      <c r="J14" s="106">
        <v>0.02</v>
      </c>
      <c r="K14" s="103">
        <v>51897.66</v>
      </c>
      <c r="L14" s="103">
        <v>0</v>
      </c>
      <c r="M14" s="103">
        <f t="shared" si="0"/>
        <v>47002.34</v>
      </c>
      <c r="N14" s="94"/>
    </row>
    <row r="15" spans="1:14" ht="120" x14ac:dyDescent="0.25">
      <c r="A15" s="104">
        <v>8</v>
      </c>
      <c r="B15" s="99" t="s">
        <v>650</v>
      </c>
      <c r="C15" s="108" t="s">
        <v>651</v>
      </c>
      <c r="D15" s="108" t="s">
        <v>652</v>
      </c>
      <c r="E15" s="95" t="s">
        <v>633</v>
      </c>
      <c r="F15" s="103">
        <v>153600</v>
      </c>
      <c r="G15" s="349">
        <v>153600</v>
      </c>
      <c r="H15" s="350">
        <v>43465</v>
      </c>
      <c r="I15" s="106">
        <v>1</v>
      </c>
      <c r="J15" s="106">
        <v>0</v>
      </c>
      <c r="K15" s="103">
        <v>0</v>
      </c>
      <c r="L15" s="103">
        <v>663.19</v>
      </c>
      <c r="M15" s="103">
        <f t="shared" si="0"/>
        <v>152936.81</v>
      </c>
      <c r="N15" s="94"/>
    </row>
    <row r="16" spans="1:14" ht="120" x14ac:dyDescent="0.25">
      <c r="A16" s="104">
        <v>9</v>
      </c>
      <c r="B16" s="99" t="s">
        <v>653</v>
      </c>
      <c r="C16" s="352" t="s">
        <v>654</v>
      </c>
      <c r="D16" s="108" t="s">
        <v>655</v>
      </c>
      <c r="E16" s="95" t="s">
        <v>633</v>
      </c>
      <c r="F16" s="103">
        <v>52500</v>
      </c>
      <c r="G16" s="349">
        <v>52500</v>
      </c>
      <c r="H16" s="350">
        <v>43609</v>
      </c>
      <c r="I16" s="106">
        <v>1</v>
      </c>
      <c r="J16" s="106">
        <v>0</v>
      </c>
      <c r="K16" s="103">
        <v>0</v>
      </c>
      <c r="L16" s="103">
        <v>0</v>
      </c>
      <c r="M16" s="103">
        <f t="shared" si="0"/>
        <v>52500</v>
      </c>
      <c r="N16" s="94" t="s">
        <v>94</v>
      </c>
    </row>
    <row r="17" spans="1:14" ht="105" x14ac:dyDescent="0.25">
      <c r="A17" s="104">
        <v>10</v>
      </c>
      <c r="B17" s="99" t="s">
        <v>656</v>
      </c>
      <c r="C17" s="352" t="s">
        <v>657</v>
      </c>
      <c r="D17" s="108" t="s">
        <v>658</v>
      </c>
      <c r="E17" s="95" t="s">
        <v>633</v>
      </c>
      <c r="F17" s="103">
        <v>1600280</v>
      </c>
      <c r="G17" s="349">
        <v>1680380</v>
      </c>
      <c r="H17" s="350">
        <v>43644</v>
      </c>
      <c r="I17" s="106">
        <v>1</v>
      </c>
      <c r="J17" s="106">
        <v>0.1</v>
      </c>
      <c r="K17" s="103">
        <v>1606920.6</v>
      </c>
      <c r="L17" s="103">
        <v>7440.24</v>
      </c>
      <c r="M17" s="103">
        <f t="shared" si="0"/>
        <v>66019.159999999902</v>
      </c>
      <c r="N17" s="94"/>
    </row>
    <row r="18" spans="1:14" ht="90" x14ac:dyDescent="0.25">
      <c r="A18" s="104">
        <v>11</v>
      </c>
      <c r="B18" s="99" t="s">
        <v>659</v>
      </c>
      <c r="C18" s="352" t="s">
        <v>660</v>
      </c>
      <c r="D18" s="108" t="s">
        <v>661</v>
      </c>
      <c r="E18" s="95" t="s">
        <v>633</v>
      </c>
      <c r="F18" s="103">
        <v>3015000</v>
      </c>
      <c r="G18" s="349">
        <v>3015000</v>
      </c>
      <c r="H18" s="350">
        <v>43860</v>
      </c>
      <c r="I18" s="106">
        <v>1</v>
      </c>
      <c r="J18" s="106">
        <v>0</v>
      </c>
      <c r="K18" s="349">
        <v>100209.19</v>
      </c>
      <c r="L18" s="349">
        <v>10090.84</v>
      </c>
      <c r="M18" s="103">
        <f t="shared" si="0"/>
        <v>2904699.97</v>
      </c>
      <c r="N18" s="104"/>
    </row>
    <row r="19" spans="1:14" ht="105" x14ac:dyDescent="0.25">
      <c r="A19" s="104">
        <v>12</v>
      </c>
      <c r="B19" s="346" t="s">
        <v>662</v>
      </c>
      <c r="C19" s="175" t="s">
        <v>663</v>
      </c>
      <c r="D19" s="108" t="s">
        <v>664</v>
      </c>
      <c r="E19" s="95" t="s">
        <v>633</v>
      </c>
      <c r="F19" s="348">
        <v>900000</v>
      </c>
      <c r="G19" s="349">
        <v>900000</v>
      </c>
      <c r="H19" s="350">
        <v>43495</v>
      </c>
      <c r="I19" s="106">
        <v>0.01</v>
      </c>
      <c r="J19" s="106">
        <v>0</v>
      </c>
      <c r="K19" s="349">
        <v>0</v>
      </c>
      <c r="L19" s="349">
        <v>0</v>
      </c>
      <c r="M19" s="103">
        <f t="shared" si="0"/>
        <v>900000</v>
      </c>
      <c r="N19" s="104" t="s">
        <v>94</v>
      </c>
    </row>
    <row r="20" spans="1:14" ht="105" x14ac:dyDescent="0.25">
      <c r="A20" s="104">
        <v>13</v>
      </c>
      <c r="B20" s="99" t="s">
        <v>665</v>
      </c>
      <c r="C20" s="352" t="s">
        <v>666</v>
      </c>
      <c r="D20" s="108" t="s">
        <v>667</v>
      </c>
      <c r="E20" s="95" t="s">
        <v>633</v>
      </c>
      <c r="F20" s="103">
        <v>140000</v>
      </c>
      <c r="G20" s="349">
        <v>140000</v>
      </c>
      <c r="H20" s="350">
        <v>43208</v>
      </c>
      <c r="I20" s="106">
        <v>1</v>
      </c>
      <c r="J20" s="106">
        <v>0</v>
      </c>
      <c r="K20" s="349">
        <v>500</v>
      </c>
      <c r="L20" s="349">
        <v>525</v>
      </c>
      <c r="M20" s="103">
        <f t="shared" si="0"/>
        <v>138975</v>
      </c>
      <c r="N20" s="104" t="s">
        <v>94</v>
      </c>
    </row>
    <row r="21" spans="1:14" ht="165" x14ac:dyDescent="0.25">
      <c r="A21" s="104">
        <v>14</v>
      </c>
      <c r="B21" s="99" t="s">
        <v>668</v>
      </c>
      <c r="C21" s="352" t="s">
        <v>669</v>
      </c>
      <c r="D21" s="108" t="s">
        <v>670</v>
      </c>
      <c r="E21" s="95" t="s">
        <v>633</v>
      </c>
      <c r="F21" s="348">
        <v>6249400</v>
      </c>
      <c r="G21" s="349">
        <v>6249400</v>
      </c>
      <c r="H21" s="350">
        <v>43829</v>
      </c>
      <c r="I21" s="106">
        <v>0.86</v>
      </c>
      <c r="J21" s="106">
        <v>0</v>
      </c>
      <c r="K21" s="349">
        <v>0</v>
      </c>
      <c r="L21" s="349">
        <v>0</v>
      </c>
      <c r="M21" s="103">
        <f t="shared" si="0"/>
        <v>6249400</v>
      </c>
      <c r="N21" s="104" t="s">
        <v>94</v>
      </c>
    </row>
    <row r="22" spans="1:14" ht="195" x14ac:dyDescent="0.25">
      <c r="A22" s="104">
        <v>15</v>
      </c>
      <c r="B22" s="346" t="s">
        <v>671</v>
      </c>
      <c r="C22" s="175" t="s">
        <v>672</v>
      </c>
      <c r="D22" s="108" t="s">
        <v>673</v>
      </c>
      <c r="E22" s="95" t="s">
        <v>633</v>
      </c>
      <c r="F22" s="348">
        <v>5651409</v>
      </c>
      <c r="G22" s="349">
        <v>5651409</v>
      </c>
      <c r="H22" s="350">
        <v>44032</v>
      </c>
      <c r="I22" s="106">
        <v>0.9</v>
      </c>
      <c r="J22" s="106">
        <v>0</v>
      </c>
      <c r="K22" s="349">
        <v>0</v>
      </c>
      <c r="L22" s="349">
        <v>0</v>
      </c>
      <c r="M22" s="103">
        <f t="shared" si="0"/>
        <v>5651409</v>
      </c>
      <c r="N22" s="104" t="s">
        <v>94</v>
      </c>
    </row>
    <row r="23" spans="1:14" ht="120" x14ac:dyDescent="0.25">
      <c r="A23" s="104">
        <v>16</v>
      </c>
      <c r="B23" s="346" t="s">
        <v>674</v>
      </c>
      <c r="C23" s="175" t="s">
        <v>675</v>
      </c>
      <c r="D23" s="108" t="s">
        <v>676</v>
      </c>
      <c r="E23" s="95" t="s">
        <v>633</v>
      </c>
      <c r="F23" s="348">
        <v>474100</v>
      </c>
      <c r="G23" s="349">
        <v>474100</v>
      </c>
      <c r="H23" s="350">
        <v>43831</v>
      </c>
      <c r="I23" s="106">
        <v>0.97</v>
      </c>
      <c r="J23" s="106">
        <v>0</v>
      </c>
      <c r="K23" s="349">
        <v>0</v>
      </c>
      <c r="L23" s="349">
        <v>0</v>
      </c>
      <c r="M23" s="103">
        <f t="shared" si="0"/>
        <v>474100</v>
      </c>
      <c r="N23" s="104" t="s">
        <v>94</v>
      </c>
    </row>
    <row r="24" spans="1:14" ht="75" x14ac:dyDescent="0.25">
      <c r="A24" s="104">
        <v>17</v>
      </c>
      <c r="B24" s="346" t="s">
        <v>677</v>
      </c>
      <c r="C24" s="175" t="s">
        <v>678</v>
      </c>
      <c r="D24" s="108" t="s">
        <v>679</v>
      </c>
      <c r="E24" s="95" t="s">
        <v>633</v>
      </c>
      <c r="F24" s="348">
        <v>140000</v>
      </c>
      <c r="G24" s="349">
        <v>140000</v>
      </c>
      <c r="H24" s="350">
        <v>43298</v>
      </c>
      <c r="I24" s="106">
        <v>1</v>
      </c>
      <c r="J24" s="106">
        <v>0</v>
      </c>
      <c r="K24" s="349">
        <v>643.21</v>
      </c>
      <c r="L24" s="349">
        <v>0</v>
      </c>
      <c r="M24" s="103">
        <f t="shared" si="0"/>
        <v>139356.79</v>
      </c>
      <c r="N24" s="104" t="s">
        <v>94</v>
      </c>
    </row>
    <row r="25" spans="1:14" ht="105" x14ac:dyDescent="0.25">
      <c r="A25" s="104">
        <v>18</v>
      </c>
      <c r="B25" s="346" t="s">
        <v>680</v>
      </c>
      <c r="C25" s="175" t="s">
        <v>678</v>
      </c>
      <c r="D25" s="108" t="s">
        <v>681</v>
      </c>
      <c r="E25" s="95" t="s">
        <v>633</v>
      </c>
      <c r="F25" s="348">
        <v>1000000</v>
      </c>
      <c r="G25" s="349">
        <v>1000000</v>
      </c>
      <c r="H25" s="350">
        <v>43414</v>
      </c>
      <c r="I25" s="106">
        <v>1</v>
      </c>
      <c r="J25" s="106">
        <v>0</v>
      </c>
      <c r="K25" s="349">
        <v>0</v>
      </c>
      <c r="L25" s="349">
        <v>0</v>
      </c>
      <c r="M25" s="103">
        <f t="shared" si="0"/>
        <v>1000000</v>
      </c>
      <c r="N25" s="104" t="s">
        <v>94</v>
      </c>
    </row>
    <row r="26" spans="1:14" ht="120" x14ac:dyDescent="0.25">
      <c r="A26" s="104">
        <v>19</v>
      </c>
      <c r="B26" s="346" t="s">
        <v>682</v>
      </c>
      <c r="C26" s="175" t="s">
        <v>683</v>
      </c>
      <c r="D26" s="108" t="s">
        <v>684</v>
      </c>
      <c r="E26" s="95" t="s">
        <v>633</v>
      </c>
      <c r="F26" s="348">
        <v>435000</v>
      </c>
      <c r="G26" s="349">
        <v>435000</v>
      </c>
      <c r="H26" s="350">
        <v>43262</v>
      </c>
      <c r="I26" s="106">
        <v>1</v>
      </c>
      <c r="J26" s="106">
        <v>0</v>
      </c>
      <c r="K26" s="349">
        <v>643.79</v>
      </c>
      <c r="L26" s="349">
        <v>0</v>
      </c>
      <c r="M26" s="103">
        <f t="shared" si="0"/>
        <v>434356.21</v>
      </c>
      <c r="N26" s="104" t="s">
        <v>94</v>
      </c>
    </row>
    <row r="27" spans="1:14" ht="75" x14ac:dyDescent="0.25">
      <c r="A27" s="104">
        <v>20</v>
      </c>
      <c r="B27" s="346" t="s">
        <v>685</v>
      </c>
      <c r="C27" s="347" t="s">
        <v>686</v>
      </c>
      <c r="D27" s="108" t="s">
        <v>687</v>
      </c>
      <c r="E27" s="95" t="s">
        <v>633</v>
      </c>
      <c r="F27" s="348">
        <v>2000000</v>
      </c>
      <c r="G27" s="349">
        <v>2000000</v>
      </c>
      <c r="H27" s="350">
        <v>43661</v>
      </c>
      <c r="I27" s="106">
        <v>0.97</v>
      </c>
      <c r="J27" s="106">
        <v>0</v>
      </c>
      <c r="K27" s="349">
        <v>0</v>
      </c>
      <c r="L27" s="349">
        <v>0</v>
      </c>
      <c r="M27" s="103">
        <f t="shared" si="0"/>
        <v>2000000</v>
      </c>
      <c r="N27" s="104" t="s">
        <v>94</v>
      </c>
    </row>
    <row r="28" spans="1:14" ht="105" x14ac:dyDescent="0.25">
      <c r="A28" s="104">
        <v>21</v>
      </c>
      <c r="B28" s="346" t="s">
        <v>688</v>
      </c>
      <c r="C28" s="347" t="s">
        <v>645</v>
      </c>
      <c r="D28" s="108" t="s">
        <v>689</v>
      </c>
      <c r="E28" s="95" t="s">
        <v>633</v>
      </c>
      <c r="F28" s="348">
        <v>1571400</v>
      </c>
      <c r="G28" s="349">
        <v>1721080</v>
      </c>
      <c r="H28" s="350">
        <v>43436</v>
      </c>
      <c r="I28" s="106">
        <v>0.01</v>
      </c>
      <c r="J28" s="106">
        <v>0</v>
      </c>
      <c r="K28" s="349">
        <v>136514.29999999999</v>
      </c>
      <c r="L28" s="349">
        <v>0</v>
      </c>
      <c r="M28" s="103">
        <f t="shared" si="0"/>
        <v>1584565.7</v>
      </c>
      <c r="N28" s="104" t="s">
        <v>94</v>
      </c>
    </row>
    <row r="29" spans="1:14" ht="105" x14ac:dyDescent="0.25">
      <c r="A29" s="104">
        <v>21</v>
      </c>
      <c r="B29" s="346" t="s">
        <v>688</v>
      </c>
      <c r="C29" s="347" t="s">
        <v>645</v>
      </c>
      <c r="D29" s="108" t="s">
        <v>689</v>
      </c>
      <c r="E29" s="353" t="s">
        <v>690</v>
      </c>
      <c r="F29" s="348"/>
      <c r="G29" s="349">
        <v>124520</v>
      </c>
      <c r="H29" s="350">
        <v>43436</v>
      </c>
      <c r="I29" s="106">
        <v>0.01</v>
      </c>
      <c r="J29" s="106">
        <v>0</v>
      </c>
      <c r="K29" s="349">
        <v>124520</v>
      </c>
      <c r="L29" s="349">
        <v>0</v>
      </c>
      <c r="M29" s="103">
        <f t="shared" si="0"/>
        <v>0</v>
      </c>
      <c r="N29" s="104" t="s">
        <v>94</v>
      </c>
    </row>
    <row r="30" spans="1:14" ht="75" x14ac:dyDescent="0.25">
      <c r="A30" s="104">
        <v>22</v>
      </c>
      <c r="B30" s="346" t="s">
        <v>691</v>
      </c>
      <c r="C30" s="347" t="s">
        <v>692</v>
      </c>
      <c r="D30" s="108" t="s">
        <v>693</v>
      </c>
      <c r="E30" s="95" t="s">
        <v>633</v>
      </c>
      <c r="F30" s="348">
        <v>60900</v>
      </c>
      <c r="G30" s="349">
        <v>60900</v>
      </c>
      <c r="H30" s="350">
        <v>43433</v>
      </c>
      <c r="I30" s="106">
        <v>1</v>
      </c>
      <c r="J30" s="106">
        <v>0</v>
      </c>
      <c r="K30" s="349">
        <v>84</v>
      </c>
      <c r="L30" s="349">
        <v>653.4</v>
      </c>
      <c r="M30" s="103">
        <f t="shared" si="0"/>
        <v>60162.6</v>
      </c>
      <c r="N30" s="104" t="s">
        <v>94</v>
      </c>
    </row>
    <row r="31" spans="1:14" ht="90" x14ac:dyDescent="0.25">
      <c r="A31" s="104">
        <v>23</v>
      </c>
      <c r="B31" s="346" t="s">
        <v>694</v>
      </c>
      <c r="C31" s="347" t="s">
        <v>695</v>
      </c>
      <c r="D31" s="108" t="s">
        <v>696</v>
      </c>
      <c r="E31" s="95" t="s">
        <v>633</v>
      </c>
      <c r="F31" s="348">
        <v>687700</v>
      </c>
      <c r="G31" s="349">
        <v>687700</v>
      </c>
      <c r="H31" s="350">
        <v>43465</v>
      </c>
      <c r="I31" s="106">
        <v>1</v>
      </c>
      <c r="J31" s="106">
        <v>0</v>
      </c>
      <c r="K31" s="349">
        <v>0</v>
      </c>
      <c r="L31" s="349">
        <v>793.99</v>
      </c>
      <c r="M31" s="103">
        <f t="shared" si="0"/>
        <v>686906.01</v>
      </c>
      <c r="N31" s="104" t="s">
        <v>94</v>
      </c>
    </row>
    <row r="32" spans="1:14" ht="90" x14ac:dyDescent="0.25">
      <c r="A32" s="104">
        <v>24</v>
      </c>
      <c r="B32" s="346" t="s">
        <v>697</v>
      </c>
      <c r="C32" s="347" t="s">
        <v>698</v>
      </c>
      <c r="D32" s="108" t="s">
        <v>699</v>
      </c>
      <c r="E32" s="95" t="s">
        <v>633</v>
      </c>
      <c r="F32" s="348">
        <v>245600</v>
      </c>
      <c r="G32" s="349">
        <v>245600</v>
      </c>
      <c r="H32" s="350">
        <v>43406</v>
      </c>
      <c r="I32" s="106">
        <v>1</v>
      </c>
      <c r="J32" s="106">
        <v>0</v>
      </c>
      <c r="K32" s="349">
        <v>146000</v>
      </c>
      <c r="L32" s="349">
        <v>663.35</v>
      </c>
      <c r="M32" s="103">
        <f t="shared" si="0"/>
        <v>98936.65</v>
      </c>
      <c r="N32" s="104" t="s">
        <v>94</v>
      </c>
    </row>
    <row r="33" spans="1:14" ht="105" x14ac:dyDescent="0.25">
      <c r="A33" s="104">
        <v>25</v>
      </c>
      <c r="B33" s="354" t="s">
        <v>700</v>
      </c>
      <c r="C33" s="175" t="s">
        <v>695</v>
      </c>
      <c r="D33" s="352" t="s">
        <v>701</v>
      </c>
      <c r="E33" s="353" t="s">
        <v>633</v>
      </c>
      <c r="F33" s="355">
        <v>350200</v>
      </c>
      <c r="G33" s="351">
        <v>350200</v>
      </c>
      <c r="H33" s="356">
        <v>43462</v>
      </c>
      <c r="I33" s="357" t="s">
        <v>61</v>
      </c>
      <c r="J33" s="357">
        <v>0.01</v>
      </c>
      <c r="K33" s="351">
        <v>306705</v>
      </c>
      <c r="L33" s="351">
        <v>1118.4000000000001</v>
      </c>
      <c r="M33" s="103">
        <f t="shared" si="0"/>
        <v>42376.6</v>
      </c>
      <c r="N33" s="358" t="s">
        <v>94</v>
      </c>
    </row>
    <row r="34" spans="1:14" ht="120" x14ac:dyDescent="0.25">
      <c r="A34" s="104">
        <v>26</v>
      </c>
      <c r="B34" s="354" t="s">
        <v>702</v>
      </c>
      <c r="C34" s="175" t="s">
        <v>672</v>
      </c>
      <c r="D34" s="352" t="s">
        <v>703</v>
      </c>
      <c r="E34" s="353" t="s">
        <v>633</v>
      </c>
      <c r="F34" s="355">
        <v>59300</v>
      </c>
      <c r="G34" s="351">
        <v>59300</v>
      </c>
      <c r="H34" s="356">
        <v>43301</v>
      </c>
      <c r="I34" s="357" t="s">
        <v>61</v>
      </c>
      <c r="J34" s="357">
        <v>0.01</v>
      </c>
      <c r="K34" s="351">
        <v>56388</v>
      </c>
      <c r="L34" s="351">
        <v>0</v>
      </c>
      <c r="M34" s="103">
        <f t="shared" si="0"/>
        <v>2912</v>
      </c>
      <c r="N34" s="358" t="s">
        <v>94</v>
      </c>
    </row>
    <row r="35" spans="1:14" ht="75" x14ac:dyDescent="0.25">
      <c r="A35" s="104">
        <v>27</v>
      </c>
      <c r="B35" s="354" t="s">
        <v>704</v>
      </c>
      <c r="C35" s="175" t="s">
        <v>705</v>
      </c>
      <c r="D35" s="352" t="s">
        <v>701</v>
      </c>
      <c r="E35" s="353" t="s">
        <v>633</v>
      </c>
      <c r="F35" s="355">
        <v>327400</v>
      </c>
      <c r="G35" s="351">
        <v>336500</v>
      </c>
      <c r="H35" s="356">
        <v>43609</v>
      </c>
      <c r="I35" s="357" t="s">
        <v>61</v>
      </c>
      <c r="J35" s="357">
        <v>0.01</v>
      </c>
      <c r="K35" s="351">
        <v>336423</v>
      </c>
      <c r="L35" s="351">
        <v>0</v>
      </c>
      <c r="M35" s="103">
        <f t="shared" si="0"/>
        <v>77</v>
      </c>
      <c r="N35" s="358" t="s">
        <v>94</v>
      </c>
    </row>
    <row r="36" spans="1:14" ht="105" x14ac:dyDescent="0.25">
      <c r="A36" s="104">
        <v>28</v>
      </c>
      <c r="B36" s="346" t="s">
        <v>706</v>
      </c>
      <c r="C36" s="347" t="s">
        <v>707</v>
      </c>
      <c r="D36" s="108" t="s">
        <v>708</v>
      </c>
      <c r="E36" s="95" t="s">
        <v>633</v>
      </c>
      <c r="F36" s="348">
        <v>205800</v>
      </c>
      <c r="G36" s="349">
        <v>205800</v>
      </c>
      <c r="H36" s="350">
        <v>43267</v>
      </c>
      <c r="I36" s="106">
        <v>1</v>
      </c>
      <c r="J36" s="106">
        <v>0.02</v>
      </c>
      <c r="K36" s="349">
        <v>187389.26</v>
      </c>
      <c r="L36" s="349">
        <v>26563.19</v>
      </c>
      <c r="M36" s="103">
        <f t="shared" si="0"/>
        <v>-8152.450000000008</v>
      </c>
      <c r="N36" s="104" t="s">
        <v>94</v>
      </c>
    </row>
    <row r="37" spans="1:14" ht="60" x14ac:dyDescent="0.25">
      <c r="A37" s="104">
        <v>29</v>
      </c>
      <c r="B37" s="346" t="s">
        <v>709</v>
      </c>
      <c r="C37" s="347" t="s">
        <v>669</v>
      </c>
      <c r="D37" s="108" t="s">
        <v>710</v>
      </c>
      <c r="E37" s="95" t="s">
        <v>633</v>
      </c>
      <c r="F37" s="348">
        <v>6500000</v>
      </c>
      <c r="G37" s="349">
        <v>6500000</v>
      </c>
      <c r="H37" s="350">
        <v>43845</v>
      </c>
      <c r="I37" s="106">
        <v>0.81</v>
      </c>
      <c r="J37" s="106">
        <v>0</v>
      </c>
      <c r="K37" s="349">
        <v>0</v>
      </c>
      <c r="L37" s="349">
        <v>0</v>
      </c>
      <c r="M37" s="103">
        <f t="shared" si="0"/>
        <v>6500000</v>
      </c>
      <c r="N37" s="104" t="s">
        <v>94</v>
      </c>
    </row>
    <row r="38" spans="1:14" ht="75" x14ac:dyDescent="0.25">
      <c r="A38" s="104">
        <v>30</v>
      </c>
      <c r="B38" s="346" t="s">
        <v>711</v>
      </c>
      <c r="C38" s="347" t="s">
        <v>669</v>
      </c>
      <c r="D38" s="108" t="s">
        <v>676</v>
      </c>
      <c r="E38" s="95" t="s">
        <v>633</v>
      </c>
      <c r="F38" s="348">
        <v>474100</v>
      </c>
      <c r="G38" s="349">
        <v>474100</v>
      </c>
      <c r="H38" s="350">
        <v>43831</v>
      </c>
      <c r="I38" s="106">
        <v>1</v>
      </c>
      <c r="J38" s="106">
        <v>0</v>
      </c>
      <c r="K38" s="349">
        <v>627.45000000000005</v>
      </c>
      <c r="L38" s="349">
        <v>0</v>
      </c>
      <c r="M38" s="103">
        <f t="shared" si="0"/>
        <v>473472.55</v>
      </c>
      <c r="N38" s="104" t="s">
        <v>94</v>
      </c>
    </row>
    <row r="39" spans="1:14" ht="45" x14ac:dyDescent="0.25">
      <c r="A39" s="104">
        <v>31</v>
      </c>
      <c r="B39" s="346" t="s">
        <v>712</v>
      </c>
      <c r="C39" s="347" t="s">
        <v>713</v>
      </c>
      <c r="D39" s="108" t="s">
        <v>714</v>
      </c>
      <c r="E39" s="95" t="s">
        <v>633</v>
      </c>
      <c r="F39" s="348">
        <v>299000</v>
      </c>
      <c r="G39" s="349">
        <v>299000</v>
      </c>
      <c r="H39" s="350">
        <v>43287</v>
      </c>
      <c r="I39" s="357" t="s">
        <v>61</v>
      </c>
      <c r="J39" s="106">
        <v>0.05</v>
      </c>
      <c r="K39" s="349">
        <v>282200</v>
      </c>
      <c r="L39" s="349">
        <v>1313.76</v>
      </c>
      <c r="M39" s="103">
        <f t="shared" si="0"/>
        <v>15486.24</v>
      </c>
      <c r="N39" s="104" t="s">
        <v>94</v>
      </c>
    </row>
    <row r="40" spans="1:14" ht="90" x14ac:dyDescent="0.25">
      <c r="A40" s="104">
        <v>32</v>
      </c>
      <c r="B40" s="346" t="s">
        <v>715</v>
      </c>
      <c r="C40" s="347" t="s">
        <v>669</v>
      </c>
      <c r="D40" s="108" t="s">
        <v>716</v>
      </c>
      <c r="E40" s="95" t="s">
        <v>633</v>
      </c>
      <c r="F40" s="348">
        <v>50400</v>
      </c>
      <c r="G40" s="349">
        <v>50400</v>
      </c>
      <c r="H40" s="350">
        <v>43434</v>
      </c>
      <c r="I40" s="106">
        <v>1</v>
      </c>
      <c r="J40" s="106">
        <v>0</v>
      </c>
      <c r="K40" s="349">
        <v>4000</v>
      </c>
      <c r="L40" s="349">
        <v>0</v>
      </c>
      <c r="M40" s="103">
        <f t="shared" si="0"/>
        <v>46400</v>
      </c>
      <c r="N40" s="104" t="s">
        <v>94</v>
      </c>
    </row>
    <row r="41" spans="1:14" ht="75" x14ac:dyDescent="0.25">
      <c r="A41" s="104">
        <v>33</v>
      </c>
      <c r="B41" s="346" t="s">
        <v>717</v>
      </c>
      <c r="C41" s="347" t="s">
        <v>718</v>
      </c>
      <c r="D41" s="108" t="s">
        <v>719</v>
      </c>
      <c r="E41" s="95" t="s">
        <v>633</v>
      </c>
      <c r="F41" s="348">
        <v>0</v>
      </c>
      <c r="G41" s="349">
        <v>605400</v>
      </c>
      <c r="H41" s="350">
        <v>43416</v>
      </c>
      <c r="I41" s="106">
        <v>1</v>
      </c>
      <c r="J41" s="106">
        <v>0</v>
      </c>
      <c r="K41" s="349">
        <v>576648.84</v>
      </c>
      <c r="L41" s="349">
        <v>186.5</v>
      </c>
      <c r="M41" s="103">
        <f t="shared" si="0"/>
        <v>28564.660000000033</v>
      </c>
      <c r="N41" s="104" t="s">
        <v>94</v>
      </c>
    </row>
    <row r="42" spans="1:14" ht="60" x14ac:dyDescent="0.25">
      <c r="A42" s="104">
        <v>34</v>
      </c>
      <c r="B42" s="346" t="s">
        <v>720</v>
      </c>
      <c r="C42" s="175" t="s">
        <v>721</v>
      </c>
      <c r="D42" s="108" t="s">
        <v>722</v>
      </c>
      <c r="E42" s="95" t="s">
        <v>633</v>
      </c>
      <c r="F42" s="348">
        <v>0</v>
      </c>
      <c r="G42" s="349">
        <v>2463155.9</v>
      </c>
      <c r="H42" s="350">
        <v>43497</v>
      </c>
      <c r="I42" s="106">
        <v>1</v>
      </c>
      <c r="J42" s="106">
        <v>0.22</v>
      </c>
      <c r="K42" s="349">
        <v>2043311.26</v>
      </c>
      <c r="L42" s="349">
        <v>281292.3</v>
      </c>
      <c r="M42" s="103">
        <f t="shared" si="0"/>
        <v>138552.33999999991</v>
      </c>
      <c r="N42" s="104" t="s">
        <v>94</v>
      </c>
    </row>
    <row r="43" spans="1:14" ht="45" x14ac:dyDescent="0.25">
      <c r="A43" s="104">
        <v>35</v>
      </c>
      <c r="B43" s="346" t="s">
        <v>723</v>
      </c>
      <c r="C43" s="347" t="s">
        <v>724</v>
      </c>
      <c r="D43" s="108" t="s">
        <v>725</v>
      </c>
      <c r="E43" s="95" t="s">
        <v>633</v>
      </c>
      <c r="F43" s="348">
        <v>0</v>
      </c>
      <c r="G43" s="349">
        <v>1493413</v>
      </c>
      <c r="H43" s="350">
        <v>43553</v>
      </c>
      <c r="I43" s="106">
        <v>1</v>
      </c>
      <c r="J43" s="106">
        <v>0.17</v>
      </c>
      <c r="K43" s="349">
        <v>1048820.78</v>
      </c>
      <c r="L43" s="349">
        <v>270526.69</v>
      </c>
      <c r="M43" s="103">
        <f t="shared" si="0"/>
        <v>174065.52999999997</v>
      </c>
      <c r="N43" s="104" t="s">
        <v>94</v>
      </c>
    </row>
    <row r="44" spans="1:14" ht="75" x14ac:dyDescent="0.25">
      <c r="A44" s="104">
        <v>36</v>
      </c>
      <c r="B44" s="346" t="s">
        <v>726</v>
      </c>
      <c r="C44" s="347" t="s">
        <v>698</v>
      </c>
      <c r="D44" s="108" t="s">
        <v>727</v>
      </c>
      <c r="E44" s="95" t="s">
        <v>633</v>
      </c>
      <c r="F44" s="348">
        <v>0</v>
      </c>
      <c r="G44" s="349">
        <v>50100</v>
      </c>
      <c r="H44" s="350">
        <v>43406</v>
      </c>
      <c r="I44" s="106">
        <v>1</v>
      </c>
      <c r="J44" s="106">
        <v>0.02</v>
      </c>
      <c r="K44" s="349">
        <v>45963</v>
      </c>
      <c r="L44" s="349">
        <v>1830.5</v>
      </c>
      <c r="M44" s="103">
        <f t="shared" si="0"/>
        <v>2306.5</v>
      </c>
      <c r="N44" s="104" t="s">
        <v>94</v>
      </c>
    </row>
    <row r="45" spans="1:14" ht="90" x14ac:dyDescent="0.25">
      <c r="A45" s="104">
        <v>37</v>
      </c>
      <c r="B45" s="346" t="s">
        <v>728</v>
      </c>
      <c r="C45" s="347" t="s">
        <v>669</v>
      </c>
      <c r="D45" s="108" t="s">
        <v>729</v>
      </c>
      <c r="E45" s="95" t="s">
        <v>633</v>
      </c>
      <c r="F45" s="348">
        <v>0</v>
      </c>
      <c r="G45" s="349">
        <v>84180.31</v>
      </c>
      <c r="H45" s="350">
        <v>43189</v>
      </c>
      <c r="I45" s="106" t="s">
        <v>61</v>
      </c>
      <c r="J45" s="106">
        <v>1</v>
      </c>
      <c r="K45" s="349">
        <v>0</v>
      </c>
      <c r="L45" s="349">
        <v>84180.31</v>
      </c>
      <c r="M45" s="103">
        <f t="shared" si="0"/>
        <v>0</v>
      </c>
      <c r="N45" s="104" t="s">
        <v>94</v>
      </c>
    </row>
    <row r="46" spans="1:14" ht="75" x14ac:dyDescent="0.25">
      <c r="A46" s="104">
        <v>38</v>
      </c>
      <c r="B46" s="346" t="s">
        <v>730</v>
      </c>
      <c r="C46" s="347" t="s">
        <v>707</v>
      </c>
      <c r="D46" s="108" t="s">
        <v>731</v>
      </c>
      <c r="E46" s="95" t="s">
        <v>633</v>
      </c>
      <c r="F46" s="348">
        <v>0</v>
      </c>
      <c r="G46" s="349">
        <v>67800</v>
      </c>
      <c r="H46" s="350">
        <v>43420</v>
      </c>
      <c r="I46" s="106" t="s">
        <v>61</v>
      </c>
      <c r="J46" s="106">
        <v>0.04</v>
      </c>
      <c r="K46" s="349">
        <v>50650.57</v>
      </c>
      <c r="L46" s="349">
        <v>6954.62</v>
      </c>
      <c r="M46" s="103">
        <f t="shared" si="0"/>
        <v>10194.810000000001</v>
      </c>
      <c r="N46" s="104" t="s">
        <v>94</v>
      </c>
    </row>
    <row r="47" spans="1:14" ht="60" x14ac:dyDescent="0.25">
      <c r="A47" s="104">
        <v>39</v>
      </c>
      <c r="B47" s="346" t="s">
        <v>732</v>
      </c>
      <c r="C47" s="347" t="s">
        <v>733</v>
      </c>
      <c r="D47" s="108" t="s">
        <v>734</v>
      </c>
      <c r="E47" s="95" t="s">
        <v>633</v>
      </c>
      <c r="F47" s="348">
        <v>0</v>
      </c>
      <c r="G47" s="349">
        <v>68100</v>
      </c>
      <c r="H47" s="350">
        <v>43357</v>
      </c>
      <c r="I47" s="106">
        <v>1</v>
      </c>
      <c r="J47" s="106">
        <v>0.01</v>
      </c>
      <c r="K47" s="349">
        <v>64775</v>
      </c>
      <c r="L47" s="349">
        <v>0</v>
      </c>
      <c r="M47" s="103">
        <f t="shared" si="0"/>
        <v>3325</v>
      </c>
      <c r="N47" s="104" t="s">
        <v>94</v>
      </c>
    </row>
    <row r="48" spans="1:14" ht="60" x14ac:dyDescent="0.25">
      <c r="A48" s="104">
        <v>40</v>
      </c>
      <c r="B48" s="346" t="s">
        <v>735</v>
      </c>
      <c r="C48" s="347" t="s">
        <v>736</v>
      </c>
      <c r="D48" s="108" t="s">
        <v>737</v>
      </c>
      <c r="E48" s="95" t="s">
        <v>633</v>
      </c>
      <c r="F48" s="348">
        <v>0</v>
      </c>
      <c r="G48" s="349">
        <v>67800</v>
      </c>
      <c r="H48" s="350">
        <v>43420</v>
      </c>
      <c r="I48" s="106">
        <v>1</v>
      </c>
      <c r="J48" s="106">
        <v>0.01</v>
      </c>
      <c r="K48" s="349">
        <v>69995</v>
      </c>
      <c r="L48" s="349">
        <v>0</v>
      </c>
      <c r="M48" s="103">
        <f t="shared" si="0"/>
        <v>-2195</v>
      </c>
      <c r="N48" s="104" t="s">
        <v>94</v>
      </c>
    </row>
    <row r="49" spans="1:14" ht="90" x14ac:dyDescent="0.25">
      <c r="A49" s="104">
        <v>41</v>
      </c>
      <c r="B49" s="346" t="s">
        <v>738</v>
      </c>
      <c r="C49" s="347" t="s">
        <v>707</v>
      </c>
      <c r="D49" s="108" t="s">
        <v>739</v>
      </c>
      <c r="E49" s="95" t="s">
        <v>633</v>
      </c>
      <c r="F49" s="348">
        <v>0</v>
      </c>
      <c r="G49" s="349">
        <v>46000</v>
      </c>
      <c r="H49" s="350">
        <v>43434</v>
      </c>
      <c r="I49" s="106">
        <v>1</v>
      </c>
      <c r="J49" s="106">
        <v>0.03</v>
      </c>
      <c r="K49" s="349">
        <v>35753</v>
      </c>
      <c r="L49" s="349">
        <v>3968.5</v>
      </c>
      <c r="M49" s="103">
        <f t="shared" si="0"/>
        <v>6278.5</v>
      </c>
      <c r="N49" s="104" t="s">
        <v>94</v>
      </c>
    </row>
    <row r="50" spans="1:14" ht="90" x14ac:dyDescent="0.25">
      <c r="A50" s="104">
        <v>42</v>
      </c>
      <c r="B50" s="346" t="s">
        <v>740</v>
      </c>
      <c r="C50" s="347" t="s">
        <v>741</v>
      </c>
      <c r="D50" s="108" t="s">
        <v>742</v>
      </c>
      <c r="E50" s="95" t="s">
        <v>633</v>
      </c>
      <c r="F50" s="348">
        <v>0</v>
      </c>
      <c r="G50" s="349">
        <v>26400</v>
      </c>
      <c r="H50" s="350">
        <v>43105</v>
      </c>
      <c r="I50" s="106" t="s">
        <v>61</v>
      </c>
      <c r="J50" s="106">
        <v>1</v>
      </c>
      <c r="K50" s="349">
        <v>0</v>
      </c>
      <c r="L50" s="349">
        <v>23677.64</v>
      </c>
      <c r="M50" s="103">
        <f t="shared" si="0"/>
        <v>2722.3600000000006</v>
      </c>
      <c r="N50" s="104" t="s">
        <v>94</v>
      </c>
    </row>
    <row r="51" spans="1:14" ht="90" x14ac:dyDescent="0.25">
      <c r="A51" s="104">
        <v>43</v>
      </c>
      <c r="B51" s="346" t="s">
        <v>743</v>
      </c>
      <c r="C51" s="347" t="s">
        <v>657</v>
      </c>
      <c r="D51" s="108" t="s">
        <v>744</v>
      </c>
      <c r="E51" s="95" t="s">
        <v>633</v>
      </c>
      <c r="F51" s="348">
        <v>0</v>
      </c>
      <c r="G51" s="349">
        <v>42300</v>
      </c>
      <c r="H51" s="350">
        <v>43420</v>
      </c>
      <c r="I51" s="106">
        <v>1</v>
      </c>
      <c r="J51" s="106">
        <v>0.03</v>
      </c>
      <c r="K51" s="349">
        <v>0</v>
      </c>
      <c r="L51" s="349">
        <v>0</v>
      </c>
      <c r="M51" s="103">
        <f t="shared" si="0"/>
        <v>42300</v>
      </c>
      <c r="N51" s="104" t="s">
        <v>94</v>
      </c>
    </row>
    <row r="52" spans="1:14" ht="105" x14ac:dyDescent="0.25">
      <c r="A52" s="104">
        <v>44</v>
      </c>
      <c r="B52" s="346" t="s">
        <v>745</v>
      </c>
      <c r="C52" s="347" t="s">
        <v>746</v>
      </c>
      <c r="D52" s="108" t="s">
        <v>747</v>
      </c>
      <c r="E52" s="95" t="s">
        <v>633</v>
      </c>
      <c r="F52" s="348">
        <v>0</v>
      </c>
      <c r="G52" s="349">
        <v>67400</v>
      </c>
      <c r="H52" s="350">
        <v>43399</v>
      </c>
      <c r="I52" s="106">
        <v>1</v>
      </c>
      <c r="J52" s="106">
        <v>0.01</v>
      </c>
      <c r="K52" s="349">
        <v>0</v>
      </c>
      <c r="L52" s="349">
        <v>0</v>
      </c>
      <c r="M52" s="103">
        <f t="shared" si="0"/>
        <v>67400</v>
      </c>
      <c r="N52" s="104" t="s">
        <v>94</v>
      </c>
    </row>
    <row r="53" spans="1:14" ht="105" x14ac:dyDescent="0.25">
      <c r="A53" s="104">
        <v>45</v>
      </c>
      <c r="B53" s="346" t="s">
        <v>748</v>
      </c>
      <c r="C53" s="347" t="s">
        <v>749</v>
      </c>
      <c r="D53" s="108" t="s">
        <v>747</v>
      </c>
      <c r="E53" s="95" t="s">
        <v>633</v>
      </c>
      <c r="F53" s="348">
        <v>0</v>
      </c>
      <c r="G53" s="349">
        <v>41200</v>
      </c>
      <c r="H53" s="350">
        <v>43399</v>
      </c>
      <c r="I53" s="106">
        <v>1</v>
      </c>
      <c r="J53" s="106">
        <v>0.01</v>
      </c>
      <c r="K53" s="349">
        <v>0</v>
      </c>
      <c r="L53" s="349">
        <v>0</v>
      </c>
      <c r="M53" s="103">
        <f t="shared" si="0"/>
        <v>41200</v>
      </c>
      <c r="N53" s="104" t="s">
        <v>94</v>
      </c>
    </row>
    <row r="54" spans="1:14" ht="75" x14ac:dyDescent="0.25">
      <c r="A54" s="104">
        <v>46</v>
      </c>
      <c r="B54" s="346" t="s">
        <v>750</v>
      </c>
      <c r="C54" s="347" t="s">
        <v>639</v>
      </c>
      <c r="D54" s="108" t="s">
        <v>751</v>
      </c>
      <c r="E54" s="95" t="s">
        <v>633</v>
      </c>
      <c r="F54" s="348">
        <v>0</v>
      </c>
      <c r="G54" s="349">
        <v>173100</v>
      </c>
      <c r="H54" s="350">
        <v>43455</v>
      </c>
      <c r="I54" s="106">
        <v>1</v>
      </c>
      <c r="J54" s="106">
        <v>0.02</v>
      </c>
      <c r="K54" s="349">
        <v>111605.26</v>
      </c>
      <c r="L54" s="349">
        <v>4182.3999999999996</v>
      </c>
      <c r="M54" s="103">
        <f t="shared" si="0"/>
        <v>57312.340000000004</v>
      </c>
      <c r="N54" s="104" t="s">
        <v>94</v>
      </c>
    </row>
    <row r="55" spans="1:14" ht="60" x14ac:dyDescent="0.25">
      <c r="A55" s="104" t="s">
        <v>61</v>
      </c>
      <c r="B55" s="346" t="s">
        <v>752</v>
      </c>
      <c r="C55" s="347" t="s">
        <v>713</v>
      </c>
      <c r="D55" s="108" t="s">
        <v>753</v>
      </c>
      <c r="E55" s="95" t="s">
        <v>633</v>
      </c>
      <c r="F55" s="348">
        <v>2709000</v>
      </c>
      <c r="G55" s="349">
        <v>0</v>
      </c>
      <c r="H55" s="350" t="s">
        <v>61</v>
      </c>
      <c r="I55" s="106" t="s">
        <v>61</v>
      </c>
      <c r="J55" s="106" t="s">
        <v>61</v>
      </c>
      <c r="K55" s="349">
        <v>0</v>
      </c>
      <c r="L55" s="349">
        <v>0</v>
      </c>
      <c r="M55" s="103">
        <f t="shared" si="0"/>
        <v>0</v>
      </c>
      <c r="N55" s="104" t="s">
        <v>94</v>
      </c>
    </row>
    <row r="56" spans="1:14" ht="60" x14ac:dyDescent="0.25">
      <c r="A56" s="104" t="s">
        <v>61</v>
      </c>
      <c r="B56" s="346" t="s">
        <v>754</v>
      </c>
      <c r="C56" s="347" t="s">
        <v>721</v>
      </c>
      <c r="D56" s="108" t="s">
        <v>753</v>
      </c>
      <c r="E56" s="95" t="s">
        <v>633</v>
      </c>
      <c r="F56" s="348">
        <v>2596600</v>
      </c>
      <c r="G56" s="349">
        <v>0</v>
      </c>
      <c r="H56" s="350" t="s">
        <v>61</v>
      </c>
      <c r="I56" s="106" t="s">
        <v>61</v>
      </c>
      <c r="J56" s="106" t="s">
        <v>61</v>
      </c>
      <c r="K56" s="349">
        <v>0</v>
      </c>
      <c r="L56" s="349">
        <v>0</v>
      </c>
      <c r="M56" s="103">
        <f t="shared" si="0"/>
        <v>0</v>
      </c>
      <c r="N56" s="104" t="s">
        <v>94</v>
      </c>
    </row>
    <row r="57" spans="1:14" ht="16.5" thickBot="1" x14ac:dyDescent="0.3">
      <c r="A57" s="72" t="s">
        <v>755</v>
      </c>
      <c r="B57" s="359"/>
      <c r="C57" s="360"/>
      <c r="D57" s="360"/>
      <c r="E57" s="361" t="s">
        <v>188</v>
      </c>
      <c r="F57" s="362">
        <f>SUM(F8:F56)</f>
        <v>41635989</v>
      </c>
      <c r="G57" s="362">
        <f>SUM(G8:G56)</f>
        <v>41990138.210000001</v>
      </c>
      <c r="H57" s="363"/>
      <c r="I57" s="340"/>
      <c r="J57" s="340"/>
      <c r="K57" s="364">
        <f>SUM(K8:K56)</f>
        <v>7530478.3799999999</v>
      </c>
      <c r="L57" s="364">
        <f>SUM(L8:L56)</f>
        <v>1675558.0399999998</v>
      </c>
      <c r="M57" s="364">
        <f>SUM(M8:M56)</f>
        <v>32784101.790000003</v>
      </c>
      <c r="N57" s="365"/>
    </row>
  </sheetData>
  <mergeCells count="17">
    <mergeCell ref="K5:K7"/>
    <mergeCell ref="L5:L7"/>
    <mergeCell ref="M5:M7"/>
    <mergeCell ref="N5:N7"/>
    <mergeCell ref="E5:E7"/>
    <mergeCell ref="F5:F7"/>
    <mergeCell ref="G5:G7"/>
    <mergeCell ref="H5:H7"/>
    <mergeCell ref="I5:I7"/>
    <mergeCell ref="J5:J7"/>
    <mergeCell ref="C1:D1"/>
    <mergeCell ref="C2:D2"/>
    <mergeCell ref="C3:D3"/>
    <mergeCell ref="A5:A7"/>
    <mergeCell ref="B5:B7"/>
    <mergeCell ref="C5:C7"/>
    <mergeCell ref="D5:D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workbookViewId="0">
      <selection activeCell="B24" sqref="B24:N24"/>
    </sheetView>
  </sheetViews>
  <sheetFormatPr defaultRowHeight="15" x14ac:dyDescent="0.25"/>
  <sheetData>
    <row r="1" spans="1:14" ht="31.5" x14ac:dyDescent="0.25">
      <c r="A1" s="88"/>
      <c r="B1" s="299" t="s">
        <v>24</v>
      </c>
      <c r="C1" s="699" t="s">
        <v>627</v>
      </c>
      <c r="D1" s="700"/>
      <c r="E1" s="301"/>
      <c r="I1" s="113"/>
    </row>
    <row r="2" spans="1:14" ht="15.75" x14ac:dyDescent="0.25">
      <c r="A2" s="88"/>
      <c r="B2" s="299" t="s">
        <v>26</v>
      </c>
      <c r="C2" s="701">
        <v>43174</v>
      </c>
      <c r="D2" s="702"/>
      <c r="E2" s="302"/>
      <c r="G2" s="113"/>
      <c r="H2" s="115"/>
      <c r="I2" s="113"/>
      <c r="J2" s="113"/>
      <c r="M2" s="116"/>
    </row>
    <row r="3" spans="1:14" ht="31.5" x14ac:dyDescent="0.25">
      <c r="A3" s="88"/>
      <c r="B3" s="299" t="s">
        <v>27</v>
      </c>
      <c r="C3" s="703" t="s">
        <v>628</v>
      </c>
      <c r="D3" s="704"/>
      <c r="E3" s="303"/>
    </row>
    <row r="4" spans="1:14" ht="15.75" x14ac:dyDescent="0.25">
      <c r="A4" s="88"/>
      <c r="B4" s="304"/>
      <c r="C4" s="305"/>
      <c r="D4" s="306"/>
      <c r="E4" s="306"/>
    </row>
    <row r="5" spans="1:14" x14ac:dyDescent="0.25">
      <c r="A5" s="705" t="s">
        <v>29</v>
      </c>
      <c r="B5" s="708" t="s">
        <v>190</v>
      </c>
      <c r="C5" s="709"/>
      <c r="D5" s="709"/>
      <c r="E5" s="709"/>
      <c r="F5" s="709"/>
      <c r="G5" s="709"/>
      <c r="H5" s="709"/>
      <c r="I5" s="709"/>
      <c r="J5" s="709"/>
      <c r="K5" s="709"/>
      <c r="L5" s="709"/>
      <c r="M5" s="709"/>
      <c r="N5" s="710"/>
    </row>
    <row r="6" spans="1:14" x14ac:dyDescent="0.25">
      <c r="A6" s="706"/>
      <c r="B6" s="711"/>
      <c r="C6" s="712"/>
      <c r="D6" s="712"/>
      <c r="E6" s="712"/>
      <c r="F6" s="712"/>
      <c r="G6" s="712"/>
      <c r="H6" s="712"/>
      <c r="I6" s="712"/>
      <c r="J6" s="712"/>
      <c r="K6" s="712"/>
      <c r="L6" s="712"/>
      <c r="M6" s="712"/>
      <c r="N6" s="713"/>
    </row>
    <row r="7" spans="1:14" x14ac:dyDescent="0.25">
      <c r="A7" s="707"/>
      <c r="B7" s="714"/>
      <c r="C7" s="715"/>
      <c r="D7" s="715"/>
      <c r="E7" s="715"/>
      <c r="F7" s="715"/>
      <c r="G7" s="715"/>
      <c r="H7" s="715"/>
      <c r="I7" s="715"/>
      <c r="J7" s="715"/>
      <c r="K7" s="715"/>
      <c r="L7" s="715"/>
      <c r="M7" s="715"/>
      <c r="N7" s="716"/>
    </row>
    <row r="8" spans="1:14" x14ac:dyDescent="0.25">
      <c r="A8" s="94">
        <v>1</v>
      </c>
      <c r="B8" s="663" t="s">
        <v>756</v>
      </c>
      <c r="C8" s="678"/>
      <c r="D8" s="678"/>
      <c r="E8" s="678"/>
      <c r="F8" s="678"/>
      <c r="G8" s="678"/>
      <c r="H8" s="678"/>
      <c r="I8" s="678"/>
      <c r="J8" s="678"/>
      <c r="K8" s="678"/>
      <c r="L8" s="678"/>
      <c r="M8" s="678"/>
      <c r="N8" s="664"/>
    </row>
    <row r="9" spans="1:14" x14ac:dyDescent="0.25">
      <c r="A9" s="94">
        <v>2</v>
      </c>
      <c r="B9" s="663" t="s">
        <v>757</v>
      </c>
      <c r="C9" s="678"/>
      <c r="D9" s="678"/>
      <c r="E9" s="678"/>
      <c r="F9" s="678"/>
      <c r="G9" s="678"/>
      <c r="H9" s="678"/>
      <c r="I9" s="678"/>
      <c r="J9" s="678"/>
      <c r="K9" s="678"/>
      <c r="L9" s="678"/>
      <c r="M9" s="678"/>
      <c r="N9" s="664"/>
    </row>
    <row r="10" spans="1:14" x14ac:dyDescent="0.25">
      <c r="A10" s="94">
        <v>3</v>
      </c>
      <c r="B10" s="663" t="s">
        <v>758</v>
      </c>
      <c r="C10" s="678"/>
      <c r="D10" s="678"/>
      <c r="E10" s="678"/>
      <c r="F10" s="678"/>
      <c r="G10" s="678"/>
      <c r="H10" s="678"/>
      <c r="I10" s="678"/>
      <c r="J10" s="678"/>
      <c r="K10" s="678"/>
      <c r="L10" s="678"/>
      <c r="M10" s="678"/>
      <c r="N10" s="664"/>
    </row>
    <row r="11" spans="1:14" x14ac:dyDescent="0.25">
      <c r="A11" s="94">
        <v>9</v>
      </c>
      <c r="B11" s="663" t="s">
        <v>759</v>
      </c>
      <c r="C11" s="678"/>
      <c r="D11" s="678"/>
      <c r="E11" s="678"/>
      <c r="F11" s="678"/>
      <c r="G11" s="678"/>
      <c r="H11" s="678"/>
      <c r="I11" s="678"/>
      <c r="J11" s="678"/>
      <c r="K11" s="678"/>
      <c r="L11" s="678"/>
      <c r="M11" s="678"/>
      <c r="N11" s="664"/>
    </row>
    <row r="12" spans="1:14" x14ac:dyDescent="0.25">
      <c r="A12" s="94">
        <v>12</v>
      </c>
      <c r="B12" s="739" t="s">
        <v>760</v>
      </c>
      <c r="C12" s="740"/>
      <c r="D12" s="740"/>
      <c r="E12" s="740"/>
      <c r="F12" s="740"/>
      <c r="G12" s="740"/>
      <c r="H12" s="740"/>
      <c r="I12" s="740"/>
      <c r="J12" s="740"/>
      <c r="K12" s="740"/>
      <c r="L12" s="740"/>
      <c r="M12" s="740"/>
      <c r="N12" s="741"/>
    </row>
    <row r="13" spans="1:14" x14ac:dyDescent="0.25">
      <c r="A13" s="94">
        <v>13</v>
      </c>
      <c r="B13" s="739" t="s">
        <v>761</v>
      </c>
      <c r="C13" s="740"/>
      <c r="D13" s="740"/>
      <c r="E13" s="740"/>
      <c r="F13" s="740"/>
      <c r="G13" s="740"/>
      <c r="H13" s="740"/>
      <c r="I13" s="740"/>
      <c r="J13" s="740"/>
      <c r="K13" s="740"/>
      <c r="L13" s="740"/>
      <c r="M13" s="740"/>
      <c r="N13" s="741"/>
    </row>
    <row r="14" spans="1:14" x14ac:dyDescent="0.25">
      <c r="A14" s="94">
        <v>14</v>
      </c>
      <c r="B14" s="739" t="s">
        <v>762</v>
      </c>
      <c r="C14" s="740"/>
      <c r="D14" s="740"/>
      <c r="E14" s="740"/>
      <c r="F14" s="740"/>
      <c r="G14" s="740"/>
      <c r="H14" s="740"/>
      <c r="I14" s="740"/>
      <c r="J14" s="740"/>
      <c r="K14" s="740"/>
      <c r="L14" s="740"/>
      <c r="M14" s="740"/>
      <c r="N14" s="741"/>
    </row>
    <row r="15" spans="1:14" x14ac:dyDescent="0.25">
      <c r="A15" s="94">
        <v>15</v>
      </c>
      <c r="B15" s="739" t="s">
        <v>763</v>
      </c>
      <c r="C15" s="740"/>
      <c r="D15" s="740"/>
      <c r="E15" s="740"/>
      <c r="F15" s="740"/>
      <c r="G15" s="740"/>
      <c r="H15" s="740"/>
      <c r="I15" s="740"/>
      <c r="J15" s="740"/>
      <c r="K15" s="740"/>
      <c r="L15" s="740"/>
      <c r="M15" s="740"/>
      <c r="N15" s="741"/>
    </row>
    <row r="16" spans="1:14" x14ac:dyDescent="0.25">
      <c r="A16" s="94">
        <v>16</v>
      </c>
      <c r="B16" s="739" t="s">
        <v>764</v>
      </c>
      <c r="C16" s="740"/>
      <c r="D16" s="740"/>
      <c r="E16" s="740"/>
      <c r="F16" s="740"/>
      <c r="G16" s="740"/>
      <c r="H16" s="740"/>
      <c r="I16" s="740"/>
      <c r="J16" s="740"/>
      <c r="K16" s="740"/>
      <c r="L16" s="740"/>
      <c r="M16" s="740"/>
      <c r="N16" s="741"/>
    </row>
    <row r="17" spans="1:14" x14ac:dyDescent="0.25">
      <c r="A17" s="94">
        <v>17</v>
      </c>
      <c r="B17" s="739" t="s">
        <v>765</v>
      </c>
      <c r="C17" s="740"/>
      <c r="D17" s="740"/>
      <c r="E17" s="740"/>
      <c r="F17" s="740"/>
      <c r="G17" s="740"/>
      <c r="H17" s="740"/>
      <c r="I17" s="740"/>
      <c r="J17" s="740"/>
      <c r="K17" s="740"/>
      <c r="L17" s="740"/>
      <c r="M17" s="740"/>
      <c r="N17" s="741"/>
    </row>
    <row r="18" spans="1:14" x14ac:dyDescent="0.25">
      <c r="A18" s="94">
        <v>18</v>
      </c>
      <c r="B18" s="739" t="s">
        <v>766</v>
      </c>
      <c r="C18" s="740"/>
      <c r="D18" s="740"/>
      <c r="E18" s="740"/>
      <c r="F18" s="740"/>
      <c r="G18" s="740"/>
      <c r="H18" s="740"/>
      <c r="I18" s="740"/>
      <c r="J18" s="740"/>
      <c r="K18" s="740"/>
      <c r="L18" s="740"/>
      <c r="M18" s="740"/>
      <c r="N18" s="741"/>
    </row>
    <row r="19" spans="1:14" x14ac:dyDescent="0.25">
      <c r="A19" s="94">
        <v>19</v>
      </c>
      <c r="B19" s="739" t="s">
        <v>767</v>
      </c>
      <c r="C19" s="740"/>
      <c r="D19" s="740"/>
      <c r="E19" s="740"/>
      <c r="F19" s="740"/>
      <c r="G19" s="740"/>
      <c r="H19" s="740"/>
      <c r="I19" s="740"/>
      <c r="J19" s="740"/>
      <c r="K19" s="740"/>
      <c r="L19" s="740"/>
      <c r="M19" s="740"/>
      <c r="N19" s="741"/>
    </row>
    <row r="20" spans="1:14" x14ac:dyDescent="0.25">
      <c r="A20" s="94">
        <v>20</v>
      </c>
      <c r="B20" s="739" t="s">
        <v>768</v>
      </c>
      <c r="C20" s="740"/>
      <c r="D20" s="740"/>
      <c r="E20" s="740"/>
      <c r="F20" s="740"/>
      <c r="G20" s="740"/>
      <c r="H20" s="740"/>
      <c r="I20" s="740"/>
      <c r="J20" s="740"/>
      <c r="K20" s="740"/>
      <c r="L20" s="740"/>
      <c r="M20" s="740"/>
      <c r="N20" s="741"/>
    </row>
    <row r="21" spans="1:14" x14ac:dyDescent="0.25">
      <c r="A21" s="94">
        <v>21</v>
      </c>
      <c r="B21" s="739" t="s">
        <v>769</v>
      </c>
      <c r="C21" s="740"/>
      <c r="D21" s="740"/>
      <c r="E21" s="740"/>
      <c r="F21" s="740"/>
      <c r="G21" s="740"/>
      <c r="H21" s="740"/>
      <c r="I21" s="740"/>
      <c r="J21" s="740"/>
      <c r="K21" s="740"/>
      <c r="L21" s="740"/>
      <c r="M21" s="740"/>
      <c r="N21" s="741"/>
    </row>
    <row r="22" spans="1:14" x14ac:dyDescent="0.25">
      <c r="A22" s="94">
        <v>22</v>
      </c>
      <c r="B22" s="739" t="s">
        <v>770</v>
      </c>
      <c r="C22" s="740"/>
      <c r="D22" s="740"/>
      <c r="E22" s="740"/>
      <c r="F22" s="740"/>
      <c r="G22" s="740"/>
      <c r="H22" s="740"/>
      <c r="I22" s="740"/>
      <c r="J22" s="740"/>
      <c r="K22" s="740"/>
      <c r="L22" s="740"/>
      <c r="M22" s="740"/>
      <c r="N22" s="741"/>
    </row>
    <row r="23" spans="1:14" x14ac:dyDescent="0.25">
      <c r="A23" s="104">
        <v>23</v>
      </c>
      <c r="B23" s="739" t="s">
        <v>771</v>
      </c>
      <c r="C23" s="740"/>
      <c r="D23" s="740"/>
      <c r="E23" s="740"/>
      <c r="F23" s="740"/>
      <c r="G23" s="740"/>
      <c r="H23" s="740"/>
      <c r="I23" s="740"/>
      <c r="J23" s="740"/>
      <c r="K23" s="740"/>
      <c r="L23" s="740"/>
      <c r="M23" s="740"/>
      <c r="N23" s="741"/>
    </row>
    <row r="24" spans="1:14" x14ac:dyDescent="0.25">
      <c r="A24" s="104">
        <v>24</v>
      </c>
      <c r="B24" s="739" t="s">
        <v>772</v>
      </c>
      <c r="C24" s="740"/>
      <c r="D24" s="740"/>
      <c r="E24" s="740"/>
      <c r="F24" s="740"/>
      <c r="G24" s="740"/>
      <c r="H24" s="740"/>
      <c r="I24" s="740"/>
      <c r="J24" s="740"/>
      <c r="K24" s="740"/>
      <c r="L24" s="740"/>
      <c r="M24" s="740"/>
      <c r="N24" s="741"/>
    </row>
    <row r="25" spans="1:14" x14ac:dyDescent="0.25">
      <c r="A25" s="104">
        <v>25</v>
      </c>
      <c r="B25" s="739" t="s">
        <v>773</v>
      </c>
      <c r="C25" s="740"/>
      <c r="D25" s="740"/>
      <c r="E25" s="740"/>
      <c r="F25" s="740"/>
      <c r="G25" s="740"/>
      <c r="H25" s="740"/>
      <c r="I25" s="740"/>
      <c r="J25" s="740"/>
      <c r="K25" s="740"/>
      <c r="L25" s="740"/>
      <c r="M25" s="740"/>
      <c r="N25" s="741"/>
    </row>
    <row r="26" spans="1:14" x14ac:dyDescent="0.25">
      <c r="A26" s="104">
        <v>26</v>
      </c>
      <c r="B26" s="739" t="s">
        <v>774</v>
      </c>
      <c r="C26" s="740"/>
      <c r="D26" s="740"/>
      <c r="E26" s="740"/>
      <c r="F26" s="740"/>
      <c r="G26" s="740"/>
      <c r="H26" s="740"/>
      <c r="I26" s="740"/>
      <c r="J26" s="740"/>
      <c r="K26" s="740"/>
      <c r="L26" s="740"/>
      <c r="M26" s="740"/>
      <c r="N26" s="741"/>
    </row>
    <row r="27" spans="1:14" x14ac:dyDescent="0.25">
      <c r="A27" s="104">
        <v>27</v>
      </c>
      <c r="B27" s="739" t="s">
        <v>775</v>
      </c>
      <c r="C27" s="740"/>
      <c r="D27" s="740"/>
      <c r="E27" s="740"/>
      <c r="F27" s="740"/>
      <c r="G27" s="740"/>
      <c r="H27" s="740"/>
      <c r="I27" s="740"/>
      <c r="J27" s="740"/>
      <c r="K27" s="740"/>
      <c r="L27" s="740"/>
      <c r="M27" s="740"/>
      <c r="N27" s="741"/>
    </row>
    <row r="28" spans="1:14" x14ac:dyDescent="0.25">
      <c r="A28" s="104">
        <v>28</v>
      </c>
      <c r="B28" s="739" t="s">
        <v>776</v>
      </c>
      <c r="C28" s="740"/>
      <c r="D28" s="740"/>
      <c r="E28" s="740"/>
      <c r="F28" s="740"/>
      <c r="G28" s="740"/>
      <c r="H28" s="740"/>
      <c r="I28" s="740"/>
      <c r="J28" s="740"/>
      <c r="K28" s="740"/>
      <c r="L28" s="740"/>
      <c r="M28" s="740"/>
      <c r="N28" s="741"/>
    </row>
    <row r="29" spans="1:14" x14ac:dyDescent="0.25">
      <c r="A29" s="104">
        <v>29</v>
      </c>
      <c r="B29" s="739" t="s">
        <v>777</v>
      </c>
      <c r="C29" s="740"/>
      <c r="D29" s="740"/>
      <c r="E29" s="740"/>
      <c r="F29" s="740"/>
      <c r="G29" s="740"/>
      <c r="H29" s="740"/>
      <c r="I29" s="740"/>
      <c r="J29" s="740"/>
      <c r="K29" s="740"/>
      <c r="L29" s="740"/>
      <c r="M29" s="740"/>
      <c r="N29" s="741"/>
    </row>
    <row r="30" spans="1:14" x14ac:dyDescent="0.25">
      <c r="A30" s="104">
        <v>30</v>
      </c>
      <c r="B30" s="739" t="s">
        <v>778</v>
      </c>
      <c r="C30" s="740"/>
      <c r="D30" s="740"/>
      <c r="E30" s="740"/>
      <c r="F30" s="740"/>
      <c r="G30" s="740"/>
      <c r="H30" s="740"/>
      <c r="I30" s="740"/>
      <c r="J30" s="740"/>
      <c r="K30" s="740"/>
      <c r="L30" s="740"/>
      <c r="M30" s="740"/>
      <c r="N30" s="741"/>
    </row>
    <row r="31" spans="1:14" x14ac:dyDescent="0.25">
      <c r="A31" s="104">
        <v>31</v>
      </c>
      <c r="B31" s="739" t="s">
        <v>779</v>
      </c>
      <c r="C31" s="740"/>
      <c r="D31" s="740"/>
      <c r="E31" s="740"/>
      <c r="F31" s="740"/>
      <c r="G31" s="740"/>
      <c r="H31" s="740"/>
      <c r="I31" s="740"/>
      <c r="J31" s="740"/>
      <c r="K31" s="740"/>
      <c r="L31" s="740"/>
      <c r="M31" s="740"/>
      <c r="N31" s="741"/>
    </row>
    <row r="32" spans="1:14" x14ac:dyDescent="0.25">
      <c r="A32" s="104">
        <v>32</v>
      </c>
      <c r="B32" s="739" t="s">
        <v>780</v>
      </c>
      <c r="C32" s="740"/>
      <c r="D32" s="740"/>
      <c r="E32" s="740"/>
      <c r="F32" s="740"/>
      <c r="G32" s="740"/>
      <c r="H32" s="740"/>
      <c r="I32" s="740"/>
      <c r="J32" s="740"/>
      <c r="K32" s="740"/>
      <c r="L32" s="740"/>
      <c r="M32" s="740"/>
      <c r="N32" s="741"/>
    </row>
    <row r="33" spans="1:14" x14ac:dyDescent="0.25">
      <c r="A33" s="104">
        <v>33</v>
      </c>
      <c r="B33" s="739" t="s">
        <v>781</v>
      </c>
      <c r="C33" s="740"/>
      <c r="D33" s="740"/>
      <c r="E33" s="740"/>
      <c r="F33" s="740"/>
      <c r="G33" s="740"/>
      <c r="H33" s="740"/>
      <c r="I33" s="740"/>
      <c r="J33" s="740"/>
      <c r="K33" s="740"/>
      <c r="L33" s="740"/>
      <c r="M33" s="740"/>
      <c r="N33" s="741"/>
    </row>
    <row r="34" spans="1:14" x14ac:dyDescent="0.25">
      <c r="A34" s="104">
        <v>34</v>
      </c>
      <c r="B34" s="739" t="s">
        <v>782</v>
      </c>
      <c r="C34" s="740"/>
      <c r="D34" s="740"/>
      <c r="E34" s="740"/>
      <c r="F34" s="740"/>
      <c r="G34" s="740"/>
      <c r="H34" s="740"/>
      <c r="I34" s="740"/>
      <c r="J34" s="740"/>
      <c r="K34" s="740"/>
      <c r="L34" s="740"/>
      <c r="M34" s="740"/>
      <c r="N34" s="741"/>
    </row>
    <row r="35" spans="1:14" x14ac:dyDescent="0.25">
      <c r="A35" s="104">
        <v>35</v>
      </c>
      <c r="B35" s="739" t="s">
        <v>783</v>
      </c>
      <c r="C35" s="740"/>
      <c r="D35" s="740"/>
      <c r="E35" s="740"/>
      <c r="F35" s="740"/>
      <c r="G35" s="740"/>
      <c r="H35" s="740"/>
      <c r="I35" s="740"/>
      <c r="J35" s="740"/>
      <c r="K35" s="740"/>
      <c r="L35" s="740"/>
      <c r="M35" s="740"/>
      <c r="N35" s="741"/>
    </row>
    <row r="36" spans="1:14" x14ac:dyDescent="0.25">
      <c r="A36" s="104">
        <v>36</v>
      </c>
      <c r="B36" s="739" t="s">
        <v>784</v>
      </c>
      <c r="C36" s="740"/>
      <c r="D36" s="740"/>
      <c r="E36" s="740"/>
      <c r="F36" s="740"/>
      <c r="G36" s="740"/>
      <c r="H36" s="740"/>
      <c r="I36" s="740"/>
      <c r="J36" s="740"/>
      <c r="K36" s="740"/>
      <c r="L36" s="740"/>
      <c r="M36" s="740"/>
      <c r="N36" s="741"/>
    </row>
    <row r="37" spans="1:14" x14ac:dyDescent="0.25">
      <c r="A37" s="104">
        <v>37</v>
      </c>
      <c r="B37" s="739" t="s">
        <v>785</v>
      </c>
      <c r="C37" s="740"/>
      <c r="D37" s="740"/>
      <c r="E37" s="740"/>
      <c r="F37" s="740"/>
      <c r="G37" s="740"/>
      <c r="H37" s="740"/>
      <c r="I37" s="740"/>
      <c r="J37" s="740"/>
      <c r="K37" s="740"/>
      <c r="L37" s="740"/>
      <c r="M37" s="740"/>
      <c r="N37" s="741"/>
    </row>
    <row r="38" spans="1:14" x14ac:dyDescent="0.25">
      <c r="A38" s="104">
        <v>38</v>
      </c>
      <c r="B38" s="663" t="s">
        <v>786</v>
      </c>
      <c r="C38" s="678"/>
      <c r="D38" s="678"/>
      <c r="E38" s="678"/>
      <c r="F38" s="678"/>
      <c r="G38" s="678"/>
      <c r="H38" s="678"/>
      <c r="I38" s="678"/>
      <c r="J38" s="678"/>
      <c r="K38" s="678"/>
      <c r="L38" s="678"/>
      <c r="M38" s="678"/>
      <c r="N38" s="664"/>
    </row>
    <row r="39" spans="1:14" x14ac:dyDescent="0.25">
      <c r="A39" s="104">
        <v>39</v>
      </c>
      <c r="B39" s="739" t="s">
        <v>787</v>
      </c>
      <c r="C39" s="740"/>
      <c r="D39" s="740"/>
      <c r="E39" s="740"/>
      <c r="F39" s="740"/>
      <c r="G39" s="740"/>
      <c r="H39" s="740"/>
      <c r="I39" s="740"/>
      <c r="J39" s="740"/>
      <c r="K39" s="740"/>
      <c r="L39" s="740"/>
      <c r="M39" s="740"/>
      <c r="N39" s="741"/>
    </row>
    <row r="40" spans="1:14" x14ac:dyDescent="0.25">
      <c r="A40" s="104">
        <v>40</v>
      </c>
      <c r="B40" s="663" t="s">
        <v>788</v>
      </c>
      <c r="C40" s="678"/>
      <c r="D40" s="678"/>
      <c r="E40" s="678"/>
      <c r="F40" s="678"/>
      <c r="G40" s="678"/>
      <c r="H40" s="678"/>
      <c r="I40" s="678"/>
      <c r="J40" s="678"/>
      <c r="K40" s="678"/>
      <c r="L40" s="678"/>
      <c r="M40" s="678"/>
      <c r="N40" s="664"/>
    </row>
    <row r="41" spans="1:14" x14ac:dyDescent="0.25">
      <c r="A41" s="104">
        <v>41</v>
      </c>
      <c r="B41" s="663" t="s">
        <v>789</v>
      </c>
      <c r="C41" s="678"/>
      <c r="D41" s="678"/>
      <c r="E41" s="678"/>
      <c r="F41" s="678"/>
      <c r="G41" s="678"/>
      <c r="H41" s="678"/>
      <c r="I41" s="678"/>
      <c r="J41" s="678"/>
      <c r="K41" s="678"/>
      <c r="L41" s="678"/>
      <c r="M41" s="678"/>
      <c r="N41" s="664"/>
    </row>
    <row r="42" spans="1:14" x14ac:dyDescent="0.25">
      <c r="A42" s="104">
        <v>42</v>
      </c>
      <c r="B42" s="663" t="s">
        <v>790</v>
      </c>
      <c r="C42" s="678"/>
      <c r="D42" s="678"/>
      <c r="E42" s="678"/>
      <c r="F42" s="678"/>
      <c r="G42" s="678"/>
      <c r="H42" s="678"/>
      <c r="I42" s="678"/>
      <c r="J42" s="678"/>
      <c r="K42" s="678"/>
      <c r="L42" s="678"/>
      <c r="M42" s="678"/>
      <c r="N42" s="664"/>
    </row>
    <row r="43" spans="1:14" x14ac:dyDescent="0.25">
      <c r="A43" s="104">
        <v>43</v>
      </c>
      <c r="B43" s="663" t="s">
        <v>791</v>
      </c>
      <c r="C43" s="678"/>
      <c r="D43" s="678"/>
      <c r="E43" s="678"/>
      <c r="F43" s="678"/>
      <c r="G43" s="678"/>
      <c r="H43" s="678"/>
      <c r="I43" s="678"/>
      <c r="J43" s="678"/>
      <c r="K43" s="678"/>
      <c r="L43" s="678"/>
      <c r="M43" s="678"/>
      <c r="N43" s="664"/>
    </row>
    <row r="44" spans="1:14" x14ac:dyDescent="0.25">
      <c r="A44" s="104">
        <v>44</v>
      </c>
      <c r="B44" s="663" t="s">
        <v>792</v>
      </c>
      <c r="C44" s="678"/>
      <c r="D44" s="678"/>
      <c r="E44" s="678"/>
      <c r="F44" s="678"/>
      <c r="G44" s="678"/>
      <c r="H44" s="678"/>
      <c r="I44" s="678"/>
      <c r="J44" s="678"/>
      <c r="K44" s="678"/>
      <c r="L44" s="678"/>
      <c r="M44" s="678"/>
      <c r="N44" s="664"/>
    </row>
    <row r="45" spans="1:14" x14ac:dyDescent="0.25">
      <c r="A45" s="104">
        <v>45</v>
      </c>
      <c r="B45" s="663" t="s">
        <v>793</v>
      </c>
      <c r="C45" s="678"/>
      <c r="D45" s="678"/>
      <c r="E45" s="678"/>
      <c r="F45" s="678"/>
      <c r="G45" s="678"/>
      <c r="H45" s="678"/>
      <c r="I45" s="678"/>
      <c r="J45" s="678"/>
      <c r="K45" s="678"/>
      <c r="L45" s="678"/>
      <c r="M45" s="678"/>
      <c r="N45" s="664"/>
    </row>
    <row r="46" spans="1:14" x14ac:dyDescent="0.25">
      <c r="A46" s="104">
        <v>46</v>
      </c>
      <c r="B46" s="663" t="s">
        <v>794</v>
      </c>
      <c r="C46" s="678"/>
      <c r="D46" s="678"/>
      <c r="E46" s="678"/>
      <c r="F46" s="678"/>
      <c r="G46" s="678"/>
      <c r="H46" s="678"/>
      <c r="I46" s="678"/>
      <c r="J46" s="678"/>
      <c r="K46" s="678"/>
      <c r="L46" s="678"/>
      <c r="M46" s="678"/>
      <c r="N46" s="664"/>
    </row>
    <row r="47" spans="1:14" x14ac:dyDescent="0.25">
      <c r="A47" s="104" t="s">
        <v>61</v>
      </c>
      <c r="B47" s="663" t="s">
        <v>795</v>
      </c>
      <c r="C47" s="678"/>
      <c r="D47" s="678"/>
      <c r="E47" s="678"/>
      <c r="F47" s="678"/>
      <c r="G47" s="678"/>
      <c r="H47" s="678"/>
      <c r="I47" s="678"/>
      <c r="J47" s="678"/>
      <c r="K47" s="678"/>
      <c r="L47" s="678"/>
      <c r="M47" s="678"/>
      <c r="N47" s="664"/>
    </row>
    <row r="48" spans="1:14" x14ac:dyDescent="0.25">
      <c r="A48" s="104" t="s">
        <v>61</v>
      </c>
      <c r="B48" s="663" t="s">
        <v>796</v>
      </c>
      <c r="C48" s="678"/>
      <c r="D48" s="678"/>
      <c r="E48" s="678"/>
      <c r="F48" s="678"/>
      <c r="G48" s="678"/>
      <c r="H48" s="678"/>
      <c r="I48" s="678"/>
      <c r="J48" s="678"/>
      <c r="K48" s="678"/>
      <c r="L48" s="678"/>
      <c r="M48" s="678"/>
      <c r="N48" s="664"/>
    </row>
  </sheetData>
  <mergeCells count="46">
    <mergeCell ref="B45:N45"/>
    <mergeCell ref="B46:N46"/>
    <mergeCell ref="B47:N47"/>
    <mergeCell ref="B48:N48"/>
    <mergeCell ref="B39:N39"/>
    <mergeCell ref="B40:N40"/>
    <mergeCell ref="B41:N41"/>
    <mergeCell ref="B42:N42"/>
    <mergeCell ref="B43:N43"/>
    <mergeCell ref="B44:N44"/>
    <mergeCell ref="B38:N38"/>
    <mergeCell ref="B27:N27"/>
    <mergeCell ref="B28:N28"/>
    <mergeCell ref="B29:N29"/>
    <mergeCell ref="B30:N30"/>
    <mergeCell ref="B31:N31"/>
    <mergeCell ref="B32:N32"/>
    <mergeCell ref="B33:N33"/>
    <mergeCell ref="B34:N34"/>
    <mergeCell ref="B35:N35"/>
    <mergeCell ref="B36:N36"/>
    <mergeCell ref="B37:N37"/>
    <mergeCell ref="B26:N26"/>
    <mergeCell ref="B15:N15"/>
    <mergeCell ref="B16:N16"/>
    <mergeCell ref="B17:N17"/>
    <mergeCell ref="B18:N18"/>
    <mergeCell ref="B19:N19"/>
    <mergeCell ref="B20:N20"/>
    <mergeCell ref="B21:N21"/>
    <mergeCell ref="B22:N22"/>
    <mergeCell ref="B23:N23"/>
    <mergeCell ref="B24:N24"/>
    <mergeCell ref="B25:N25"/>
    <mergeCell ref="B14:N14"/>
    <mergeCell ref="C1:D1"/>
    <mergeCell ref="C2:D2"/>
    <mergeCell ref="C3:D3"/>
    <mergeCell ref="A5:A7"/>
    <mergeCell ref="B5:N7"/>
    <mergeCell ref="B8:N8"/>
    <mergeCell ref="B9:N9"/>
    <mergeCell ref="B10:N10"/>
    <mergeCell ref="B11:N11"/>
    <mergeCell ref="B12:N12"/>
    <mergeCell ref="B13:N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Master Sheet</vt:lpstr>
      <vt:lpstr>DPS</vt:lpstr>
      <vt:lpstr>DPS Supp.</vt:lpstr>
      <vt:lpstr>TMD</vt:lpstr>
      <vt:lpstr>TMD Supp.</vt:lpstr>
      <vt:lpstr>TPWD</vt:lpstr>
      <vt:lpstr>TPWD Supp.</vt:lpstr>
      <vt:lpstr>TDCJ</vt:lpstr>
      <vt:lpstr>TDCJ Supp.</vt:lpstr>
      <vt:lpstr>TFC</vt:lpstr>
      <vt:lpstr>TFC Supp.</vt:lpstr>
      <vt:lpstr>TxDOT</vt:lpstr>
      <vt:lpstr>TxDOT New Consctruction</vt:lpstr>
      <vt:lpstr>THC</vt:lpstr>
      <vt:lpstr>THC Supp.</vt:lpstr>
      <vt:lpstr>SPB</vt:lpstr>
      <vt:lpstr>DSHS</vt:lpstr>
      <vt:lpstr>HHSC SH</vt:lpstr>
      <vt:lpstr>HHSC SSLC</vt:lpstr>
      <vt:lpstr>JJD</vt:lpstr>
    </vt:vector>
  </TitlesOfParts>
  <Company>Texas Legislative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Leggett</dc:creator>
  <cp:lastModifiedBy>Adam Leggett</cp:lastModifiedBy>
  <cp:lastPrinted>2018-04-03T21:32:54Z</cp:lastPrinted>
  <dcterms:created xsi:type="dcterms:W3CDTF">2018-03-23T20:05:00Z</dcterms:created>
  <dcterms:modified xsi:type="dcterms:W3CDTF">2018-04-06T19:14:11Z</dcterms:modified>
</cp:coreProperties>
</file>